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HorizontalScroll="0" showSheetTabs="0" xWindow="120" yWindow="60" windowWidth="15180" windowHeight="9345" activeTab="0"/>
  </bookViews>
  <sheets>
    <sheet name="Wall Bounce" sheetId="1" r:id="rId1"/>
    <sheet name="Bass" sheetId="2" state="hidden" r:id="rId2"/>
    <sheet name="Step" sheetId="3" state="hidden" r:id="rId3"/>
    <sheet name="Absorption" sheetId="4" state="hidden" r:id="rId4"/>
    <sheet name="Reflections" sheetId="5" state="hidden" r:id="rId5"/>
  </sheets>
  <definedNames/>
  <calcPr fullCalcOnLoad="1"/>
</workbook>
</file>

<file path=xl/sharedStrings.xml><?xml version="1.0" encoding="utf-8"?>
<sst xmlns="http://schemas.openxmlformats.org/spreadsheetml/2006/main" count="73" uniqueCount="58">
  <si>
    <t>L</t>
  </si>
  <si>
    <t>shelf</t>
  </si>
  <si>
    <t>Speaker Low Cuttoff (F3)</t>
  </si>
  <si>
    <t>125Hz</t>
  </si>
  <si>
    <t>250Hz</t>
  </si>
  <si>
    <t>500Hz</t>
  </si>
  <si>
    <t>1000Hz</t>
  </si>
  <si>
    <t>2000Hz</t>
  </si>
  <si>
    <t>4000Hz</t>
  </si>
  <si>
    <t xml:space="preserve">*all dimensions in centimeters </t>
  </si>
  <si>
    <t>Speaker Width (W)</t>
  </si>
  <si>
    <t>s</t>
  </si>
  <si>
    <t>F3</t>
  </si>
  <si>
    <t>Bass Response</t>
  </si>
  <si>
    <t>Frequency</t>
  </si>
  <si>
    <t>Step Freq</t>
  </si>
  <si>
    <t>Rear Wave Amp</t>
  </si>
  <si>
    <t>k</t>
  </si>
  <si>
    <t>Lambda</t>
  </si>
  <si>
    <t>Amp</t>
  </si>
  <si>
    <t>Hz</t>
  </si>
  <si>
    <t>cm</t>
  </si>
  <si>
    <t>cm  (0 = flush mount)</t>
  </si>
  <si>
    <t>Front Reflectivity</t>
  </si>
  <si>
    <t>Front Reflectivity Smooth</t>
  </si>
  <si>
    <t>Side Reflectivity</t>
  </si>
  <si>
    <t>Side Reflectivity Smooth</t>
  </si>
  <si>
    <t xml:space="preserve">Front Wall Absorption Coefficients </t>
  </si>
  <si>
    <t xml:space="preserve">Side Wall Absorption Coefficients </t>
  </si>
  <si>
    <t>Front Monitor Distance (Mf)</t>
  </si>
  <si>
    <t>Side Monitor Distance (Ms)</t>
  </si>
  <si>
    <t>Front Listening Distance (Lf)</t>
  </si>
  <si>
    <t>Side Listening Distance (Ls)</t>
  </si>
  <si>
    <t>Listening Angle (θ)</t>
  </si>
  <si>
    <t>degrees</t>
  </si>
  <si>
    <t>Lf</t>
  </si>
  <si>
    <t>Ls</t>
  </si>
  <si>
    <t>Mf</t>
  </si>
  <si>
    <t>Ms</t>
  </si>
  <si>
    <t>Lm</t>
  </si>
  <si>
    <t>Lmfr</t>
  </si>
  <si>
    <t>Lmsr</t>
  </si>
  <si>
    <t>Lm amplitude</t>
  </si>
  <si>
    <t>Lmfr normalized amplitude</t>
  </si>
  <si>
    <t>Lmsr normalized amplitude</t>
  </si>
  <si>
    <t>Interference</t>
  </si>
  <si>
    <t>cm  (calculated)</t>
  </si>
  <si>
    <t>Monitor Listening Distance (Lm)</t>
  </si>
  <si>
    <t>(This spreadsheet simulates the influence of wall reflections on a near field monitor's response at the listening position.)</t>
  </si>
  <si>
    <t>9 line</t>
  </si>
  <si>
    <t>6 line</t>
  </si>
  <si>
    <t>3 line</t>
  </si>
  <si>
    <t>0 line</t>
  </si>
  <si>
    <t>3- line</t>
  </si>
  <si>
    <t>6- line</t>
  </si>
  <si>
    <t>9- line</t>
  </si>
  <si>
    <t>Wall Bounce Calculator 2D</t>
  </si>
  <si>
    <t>Courtesy of Thomas Barefoot         Barefoot Sound, 2003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</si>
</sst>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8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0"/>
      <color indexed="15"/>
      <name val="Arial"/>
      <family val="2"/>
    </font>
    <font>
      <sz val="12"/>
      <color indexed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Arial"/>
      <family val="2"/>
    </font>
    <font>
      <sz val="12"/>
      <color indexed="55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0.25"/>
      <color indexed="8"/>
      <name val="Arial"/>
      <family val="0"/>
    </font>
    <font>
      <b/>
      <sz val="8.25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1" fillId="37" borderId="12" xfId="0" applyFont="1" applyFill="1" applyBorder="1" applyAlignment="1" applyProtection="1">
      <alignment/>
      <protection/>
    </xf>
    <xf numFmtId="0" fontId="1" fillId="37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8" borderId="13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8" borderId="15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1" fillId="39" borderId="16" xfId="0" applyFont="1" applyFill="1" applyBorder="1" applyAlignment="1" applyProtection="1">
      <alignment/>
      <protection/>
    </xf>
    <xf numFmtId="0" fontId="1" fillId="39" borderId="17" xfId="0" applyFont="1" applyFill="1" applyBorder="1" applyAlignment="1" applyProtection="1">
      <alignment/>
      <protection/>
    </xf>
    <xf numFmtId="0" fontId="1" fillId="39" borderId="18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6" borderId="12" xfId="0" applyFont="1" applyFill="1" applyBorder="1" applyAlignment="1" applyProtection="1">
      <alignment/>
      <protection/>
    </xf>
    <xf numFmtId="0" fontId="7" fillId="40" borderId="10" xfId="0" applyFont="1" applyFill="1" applyBorder="1" applyAlignment="1" applyProtection="1">
      <alignment/>
      <protection/>
    </xf>
    <xf numFmtId="0" fontId="7" fillId="40" borderId="11" xfId="0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41" borderId="0" xfId="0" applyFill="1" applyAlignment="1">
      <alignment/>
    </xf>
    <xf numFmtId="0" fontId="10" fillId="0" borderId="0" xfId="0" applyFont="1" applyAlignment="1">
      <alignment/>
    </xf>
    <xf numFmtId="0" fontId="3" fillId="33" borderId="0" xfId="0" applyFont="1" applyFill="1" applyBorder="1" applyAlignment="1" applyProtection="1">
      <alignment/>
      <protection/>
    </xf>
    <xf numFmtId="1" fontId="8" fillId="41" borderId="15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84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Reflections!$O$1</c:f>
              <c:strCache>
                <c:ptCount val="1"/>
                <c:pt idx="0">
                  <c:v>9 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Reflections!$N$2:$N$143</c:f>
              <c:numCache>
                <c:ptCount val="142"/>
                <c:pt idx="0">
                  <c:v>9.523544173472464</c:v>
                </c:pt>
                <c:pt idx="1">
                  <c:v>10.00692726378338</c:v>
                </c:pt>
                <c:pt idx="2">
                  <c:v>10.514845254940283</c:v>
                </c:pt>
                <c:pt idx="3">
                  <c:v>11.048543456039805</c:v>
                </c:pt>
                <c:pt idx="4">
                  <c:v>11.60933038388241</c:v>
                </c:pt>
                <c:pt idx="5">
                  <c:v>12.19858097118297</c:v>
                </c:pt>
                <c:pt idx="6">
                  <c:v>12.817739937619343</c:v>
                </c:pt>
                <c:pt idx="7">
                  <c:v>13.468325331984028</c:v>
                </c:pt>
                <c:pt idx="8">
                  <c:v>14.151932254123542</c:v>
                </c:pt>
                <c:pt idx="9">
                  <c:v>14.870236765790931</c:v>
                </c:pt>
                <c:pt idx="10">
                  <c:v>15.625</c:v>
                </c:pt>
                <c:pt idx="11">
                  <c:v>16.418072478956553</c:v>
                </c:pt>
                <c:pt idx="12">
                  <c:v>17.251398651153316</c:v>
                </c:pt>
                <c:pt idx="13">
                  <c:v>18.127021658752543</c:v>
                </c:pt>
                <c:pt idx="14">
                  <c:v>19.04708834694493</c:v>
                </c:pt>
                <c:pt idx="15">
                  <c:v>20.01385452756676</c:v>
                </c:pt>
                <c:pt idx="16">
                  <c:v>21.029690509880567</c:v>
                </c:pt>
                <c:pt idx="17">
                  <c:v>22.09708691207961</c:v>
                </c:pt>
                <c:pt idx="18">
                  <c:v>23.21866076776482</c:v>
                </c:pt>
                <c:pt idx="19">
                  <c:v>24.39716194236594</c:v>
                </c:pt>
                <c:pt idx="20">
                  <c:v>25.635479875238687</c:v>
                </c:pt>
                <c:pt idx="21">
                  <c:v>26.936650663968056</c:v>
                </c:pt>
                <c:pt idx="22">
                  <c:v>28.303864508247084</c:v>
                </c:pt>
                <c:pt idx="23">
                  <c:v>29.740473531581863</c:v>
                </c:pt>
                <c:pt idx="24">
                  <c:v>31.25</c:v>
                </c:pt>
                <c:pt idx="25">
                  <c:v>32.836144957913106</c:v>
                </c:pt>
                <c:pt idx="26">
                  <c:v>34.50279730230663</c:v>
                </c:pt>
                <c:pt idx="27">
                  <c:v>36.25404331750509</c:v>
                </c:pt>
                <c:pt idx="28">
                  <c:v>38.09417669388986</c:v>
                </c:pt>
                <c:pt idx="29">
                  <c:v>40.02770905513352</c:v>
                </c:pt>
                <c:pt idx="30">
                  <c:v>42.05938101976113</c:v>
                </c:pt>
                <c:pt idx="31">
                  <c:v>44.19417382415922</c:v>
                </c:pt>
                <c:pt idx="32">
                  <c:v>46.43732153552964</c:v>
                </c:pt>
                <c:pt idx="33">
                  <c:v>48.79432388473188</c:v>
                </c:pt>
                <c:pt idx="34">
                  <c:v>51.270959750477374</c:v>
                </c:pt>
                <c:pt idx="35">
                  <c:v>53.87330132793611</c:v>
                </c:pt>
                <c:pt idx="36">
                  <c:v>56.60772901649417</c:v>
                </c:pt>
                <c:pt idx="37">
                  <c:v>59.480947063163725</c:v>
                </c:pt>
                <c:pt idx="38">
                  <c:v>62.5</c:v>
                </c:pt>
                <c:pt idx="39">
                  <c:v>65.67228991582621</c:v>
                </c:pt>
                <c:pt idx="40">
                  <c:v>69.00559460461326</c:v>
                </c:pt>
                <c:pt idx="41">
                  <c:v>72.50808663501017</c:v>
                </c:pt>
                <c:pt idx="42">
                  <c:v>76.18835338777971</c:v>
                </c:pt>
                <c:pt idx="43">
                  <c:v>80.05541811026704</c:v>
                </c:pt>
                <c:pt idx="44">
                  <c:v>84.11876203952227</c:v>
                </c:pt>
                <c:pt idx="45">
                  <c:v>88.38834764831844</c:v>
                </c:pt>
                <c:pt idx="46">
                  <c:v>92.87464307105928</c:v>
                </c:pt>
                <c:pt idx="47">
                  <c:v>97.58864776946376</c:v>
                </c:pt>
                <c:pt idx="48">
                  <c:v>102.54191950095475</c:v>
                </c:pt>
                <c:pt idx="49">
                  <c:v>107.74660265587222</c:v>
                </c:pt>
                <c:pt idx="50">
                  <c:v>113.21545803298834</c:v>
                </c:pt>
                <c:pt idx="51">
                  <c:v>118.96189412632745</c:v>
                </c:pt>
                <c:pt idx="52">
                  <c:v>125</c:v>
                </c:pt>
                <c:pt idx="53">
                  <c:v>131.34457983165242</c:v>
                </c:pt>
                <c:pt idx="54">
                  <c:v>138.01118920922653</c:v>
                </c:pt>
                <c:pt idx="55">
                  <c:v>145.01617327002035</c:v>
                </c:pt>
                <c:pt idx="56">
                  <c:v>152.37670677555943</c:v>
                </c:pt>
                <c:pt idx="57">
                  <c:v>160.11083622053408</c:v>
                </c:pt>
                <c:pt idx="58">
                  <c:v>168.23752407904453</c:v>
                </c:pt>
                <c:pt idx="59">
                  <c:v>176.7766952966369</c:v>
                </c:pt>
                <c:pt idx="60">
                  <c:v>185.74928614211856</c:v>
                </c:pt>
                <c:pt idx="61">
                  <c:v>195.17729553892752</c:v>
                </c:pt>
                <c:pt idx="62">
                  <c:v>205.0838390019095</c:v>
                </c:pt>
                <c:pt idx="63">
                  <c:v>215.49320531174445</c:v>
                </c:pt>
                <c:pt idx="64">
                  <c:v>226.43091606597667</c:v>
                </c:pt>
                <c:pt idx="65">
                  <c:v>237.9237882526549</c:v>
                </c:pt>
                <c:pt idx="66">
                  <c:v>250</c:v>
                </c:pt>
                <c:pt idx="67">
                  <c:v>262.68915966330485</c:v>
                </c:pt>
                <c:pt idx="68">
                  <c:v>276.02237841845306</c:v>
                </c:pt>
                <c:pt idx="69">
                  <c:v>290.0323465400407</c:v>
                </c:pt>
                <c:pt idx="70">
                  <c:v>304.75341355111885</c:v>
                </c:pt>
                <c:pt idx="71">
                  <c:v>320.22167244106816</c:v>
                </c:pt>
                <c:pt idx="72">
                  <c:v>336.47504815808907</c:v>
                </c:pt>
                <c:pt idx="73">
                  <c:v>353.5533905932738</c:v>
                </c:pt>
                <c:pt idx="74">
                  <c:v>371.4985722842371</c:v>
                </c:pt>
                <c:pt idx="75">
                  <c:v>390.35459107785505</c:v>
                </c:pt>
                <c:pt idx="76">
                  <c:v>410.167678003819</c:v>
                </c:pt>
                <c:pt idx="77">
                  <c:v>430.9864106234889</c:v>
                </c:pt>
                <c:pt idx="78">
                  <c:v>452.86183213195335</c:v>
                </c:pt>
                <c:pt idx="79">
                  <c:v>475.8475765053098</c:v>
                </c:pt>
                <c:pt idx="80">
                  <c:v>500</c:v>
                </c:pt>
                <c:pt idx="81">
                  <c:v>525.3783193266097</c:v>
                </c:pt>
                <c:pt idx="82">
                  <c:v>552.0447568369061</c:v>
                </c:pt>
                <c:pt idx="83">
                  <c:v>580.0646930800814</c:v>
                </c:pt>
                <c:pt idx="84">
                  <c:v>609.5068271022377</c:v>
                </c:pt>
                <c:pt idx="85">
                  <c:v>640.4433448821363</c:v>
                </c:pt>
                <c:pt idx="86">
                  <c:v>672.9500963161781</c:v>
                </c:pt>
                <c:pt idx="87">
                  <c:v>707.1067811865476</c:v>
                </c:pt>
                <c:pt idx="88">
                  <c:v>742.9971445684743</c:v>
                </c:pt>
                <c:pt idx="89">
                  <c:v>780.7091821557101</c:v>
                </c:pt>
                <c:pt idx="90">
                  <c:v>820.335356007638</c:v>
                </c:pt>
                <c:pt idx="91">
                  <c:v>861.9728212469778</c:v>
                </c:pt>
                <c:pt idx="92">
                  <c:v>905.7236642639067</c:v>
                </c:pt>
                <c:pt idx="93">
                  <c:v>951.6951530106196</c:v>
                </c:pt>
                <c:pt idx="94">
                  <c:v>1000</c:v>
                </c:pt>
                <c:pt idx="95">
                  <c:v>1050.7566386532194</c:v>
                </c:pt>
                <c:pt idx="96">
                  <c:v>1104.0895136738122</c:v>
                </c:pt>
                <c:pt idx="97">
                  <c:v>1160.1293861601628</c:v>
                </c:pt>
                <c:pt idx="98">
                  <c:v>1219.0136542044754</c:v>
                </c:pt>
                <c:pt idx="99">
                  <c:v>1280.8866897642727</c:v>
                </c:pt>
                <c:pt idx="100">
                  <c:v>1345.9001926323563</c:v>
                </c:pt>
                <c:pt idx="101">
                  <c:v>1414.213562373095</c:v>
                </c:pt>
                <c:pt idx="102">
                  <c:v>1485.9942891369485</c:v>
                </c:pt>
                <c:pt idx="103">
                  <c:v>1561.4183643114202</c:v>
                </c:pt>
                <c:pt idx="104">
                  <c:v>1640.670712015276</c:v>
                </c:pt>
                <c:pt idx="105">
                  <c:v>1723.9456424939556</c:v>
                </c:pt>
                <c:pt idx="106">
                  <c:v>1811.4473285278134</c:v>
                </c:pt>
                <c:pt idx="107">
                  <c:v>1903.3903060212392</c:v>
                </c:pt>
                <c:pt idx="108">
                  <c:v>2000</c:v>
                </c:pt>
                <c:pt idx="109">
                  <c:v>2101.513277306439</c:v>
                </c:pt>
                <c:pt idx="110">
                  <c:v>2208.1790273476245</c:v>
                </c:pt>
                <c:pt idx="111">
                  <c:v>2320.2587723203255</c:v>
                </c:pt>
                <c:pt idx="112">
                  <c:v>2438.027308408951</c:v>
                </c:pt>
                <c:pt idx="113">
                  <c:v>2561.7733795285453</c:v>
                </c:pt>
                <c:pt idx="114">
                  <c:v>2691.8003852647125</c:v>
                </c:pt>
                <c:pt idx="115">
                  <c:v>2828.42712474619</c:v>
                </c:pt>
                <c:pt idx="116">
                  <c:v>2971.988578273897</c:v>
                </c:pt>
                <c:pt idx="117">
                  <c:v>3122.8367286228404</c:v>
                </c:pt>
                <c:pt idx="118">
                  <c:v>3281.341424030552</c:v>
                </c:pt>
                <c:pt idx="119">
                  <c:v>3447.891284987911</c:v>
                </c:pt>
                <c:pt idx="120">
                  <c:v>3622.894657055627</c:v>
                </c:pt>
                <c:pt idx="121">
                  <c:v>3806.7806120424784</c:v>
                </c:pt>
                <c:pt idx="122">
                  <c:v>4000</c:v>
                </c:pt>
                <c:pt idx="123">
                  <c:v>4203.026554612878</c:v>
                </c:pt>
                <c:pt idx="124">
                  <c:v>4416.358054695249</c:v>
                </c:pt>
                <c:pt idx="125">
                  <c:v>4640.517544640651</c:v>
                </c:pt>
                <c:pt idx="126">
                  <c:v>4876.054616817902</c:v>
                </c:pt>
                <c:pt idx="127">
                  <c:v>5123.546759057091</c:v>
                </c:pt>
                <c:pt idx="128">
                  <c:v>5383.600770529425</c:v>
                </c:pt>
                <c:pt idx="129">
                  <c:v>5656.85424949238</c:v>
                </c:pt>
                <c:pt idx="130">
                  <c:v>5943.977156547794</c:v>
                </c:pt>
                <c:pt idx="131">
                  <c:v>6245.673457245681</c:v>
                </c:pt>
                <c:pt idx="132">
                  <c:v>6562.682848061104</c:v>
                </c:pt>
                <c:pt idx="133">
                  <c:v>6895.782569975822</c:v>
                </c:pt>
                <c:pt idx="134">
                  <c:v>7245.789314111254</c:v>
                </c:pt>
                <c:pt idx="135">
                  <c:v>7613.561224084957</c:v>
                </c:pt>
                <c:pt idx="136">
                  <c:v>8000</c:v>
                </c:pt>
                <c:pt idx="137">
                  <c:v>8406.053109225755</c:v>
                </c:pt>
                <c:pt idx="138">
                  <c:v>8832.716109390498</c:v>
                </c:pt>
                <c:pt idx="139">
                  <c:v>9281.035089281302</c:v>
                </c:pt>
                <c:pt idx="140">
                  <c:v>9752.109233635803</c:v>
                </c:pt>
                <c:pt idx="141">
                  <c:v>10247.093518114181</c:v>
                </c:pt>
              </c:numCache>
            </c:numRef>
          </c:xVal>
          <c:yVal>
            <c:numRef>
              <c:f>Reflections!$O$2:$O$143</c:f>
              <c:numCache>
                <c:ptCount val="14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Reflections!$P$1</c:f>
              <c:strCache>
                <c:ptCount val="1"/>
                <c:pt idx="0">
                  <c:v>6 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Reflections!$N$2:$N$143</c:f>
              <c:numCache>
                <c:ptCount val="142"/>
                <c:pt idx="0">
                  <c:v>9.523544173472464</c:v>
                </c:pt>
                <c:pt idx="1">
                  <c:v>10.00692726378338</c:v>
                </c:pt>
                <c:pt idx="2">
                  <c:v>10.514845254940283</c:v>
                </c:pt>
                <c:pt idx="3">
                  <c:v>11.048543456039805</c:v>
                </c:pt>
                <c:pt idx="4">
                  <c:v>11.60933038388241</c:v>
                </c:pt>
                <c:pt idx="5">
                  <c:v>12.19858097118297</c:v>
                </c:pt>
                <c:pt idx="6">
                  <c:v>12.817739937619343</c:v>
                </c:pt>
                <c:pt idx="7">
                  <c:v>13.468325331984028</c:v>
                </c:pt>
                <c:pt idx="8">
                  <c:v>14.151932254123542</c:v>
                </c:pt>
                <c:pt idx="9">
                  <c:v>14.870236765790931</c:v>
                </c:pt>
                <c:pt idx="10">
                  <c:v>15.625</c:v>
                </c:pt>
                <c:pt idx="11">
                  <c:v>16.418072478956553</c:v>
                </c:pt>
                <c:pt idx="12">
                  <c:v>17.251398651153316</c:v>
                </c:pt>
                <c:pt idx="13">
                  <c:v>18.127021658752543</c:v>
                </c:pt>
                <c:pt idx="14">
                  <c:v>19.04708834694493</c:v>
                </c:pt>
                <c:pt idx="15">
                  <c:v>20.01385452756676</c:v>
                </c:pt>
                <c:pt idx="16">
                  <c:v>21.029690509880567</c:v>
                </c:pt>
                <c:pt idx="17">
                  <c:v>22.09708691207961</c:v>
                </c:pt>
                <c:pt idx="18">
                  <c:v>23.21866076776482</c:v>
                </c:pt>
                <c:pt idx="19">
                  <c:v>24.39716194236594</c:v>
                </c:pt>
                <c:pt idx="20">
                  <c:v>25.635479875238687</c:v>
                </c:pt>
                <c:pt idx="21">
                  <c:v>26.936650663968056</c:v>
                </c:pt>
                <c:pt idx="22">
                  <c:v>28.303864508247084</c:v>
                </c:pt>
                <c:pt idx="23">
                  <c:v>29.740473531581863</c:v>
                </c:pt>
                <c:pt idx="24">
                  <c:v>31.25</c:v>
                </c:pt>
                <c:pt idx="25">
                  <c:v>32.836144957913106</c:v>
                </c:pt>
                <c:pt idx="26">
                  <c:v>34.50279730230663</c:v>
                </c:pt>
                <c:pt idx="27">
                  <c:v>36.25404331750509</c:v>
                </c:pt>
                <c:pt idx="28">
                  <c:v>38.09417669388986</c:v>
                </c:pt>
                <c:pt idx="29">
                  <c:v>40.02770905513352</c:v>
                </c:pt>
                <c:pt idx="30">
                  <c:v>42.05938101976113</c:v>
                </c:pt>
                <c:pt idx="31">
                  <c:v>44.19417382415922</c:v>
                </c:pt>
                <c:pt idx="32">
                  <c:v>46.43732153552964</c:v>
                </c:pt>
                <c:pt idx="33">
                  <c:v>48.79432388473188</c:v>
                </c:pt>
                <c:pt idx="34">
                  <c:v>51.270959750477374</c:v>
                </c:pt>
                <c:pt idx="35">
                  <c:v>53.87330132793611</c:v>
                </c:pt>
                <c:pt idx="36">
                  <c:v>56.60772901649417</c:v>
                </c:pt>
                <c:pt idx="37">
                  <c:v>59.480947063163725</c:v>
                </c:pt>
                <c:pt idx="38">
                  <c:v>62.5</c:v>
                </c:pt>
                <c:pt idx="39">
                  <c:v>65.67228991582621</c:v>
                </c:pt>
                <c:pt idx="40">
                  <c:v>69.00559460461326</c:v>
                </c:pt>
                <c:pt idx="41">
                  <c:v>72.50808663501017</c:v>
                </c:pt>
                <c:pt idx="42">
                  <c:v>76.18835338777971</c:v>
                </c:pt>
                <c:pt idx="43">
                  <c:v>80.05541811026704</c:v>
                </c:pt>
                <c:pt idx="44">
                  <c:v>84.11876203952227</c:v>
                </c:pt>
                <c:pt idx="45">
                  <c:v>88.38834764831844</c:v>
                </c:pt>
                <c:pt idx="46">
                  <c:v>92.87464307105928</c:v>
                </c:pt>
                <c:pt idx="47">
                  <c:v>97.58864776946376</c:v>
                </c:pt>
                <c:pt idx="48">
                  <c:v>102.54191950095475</c:v>
                </c:pt>
                <c:pt idx="49">
                  <c:v>107.74660265587222</c:v>
                </c:pt>
                <c:pt idx="50">
                  <c:v>113.21545803298834</c:v>
                </c:pt>
                <c:pt idx="51">
                  <c:v>118.96189412632745</c:v>
                </c:pt>
                <c:pt idx="52">
                  <c:v>125</c:v>
                </c:pt>
                <c:pt idx="53">
                  <c:v>131.34457983165242</c:v>
                </c:pt>
                <c:pt idx="54">
                  <c:v>138.01118920922653</c:v>
                </c:pt>
                <c:pt idx="55">
                  <c:v>145.01617327002035</c:v>
                </c:pt>
                <c:pt idx="56">
                  <c:v>152.37670677555943</c:v>
                </c:pt>
                <c:pt idx="57">
                  <c:v>160.11083622053408</c:v>
                </c:pt>
                <c:pt idx="58">
                  <c:v>168.23752407904453</c:v>
                </c:pt>
                <c:pt idx="59">
                  <c:v>176.7766952966369</c:v>
                </c:pt>
                <c:pt idx="60">
                  <c:v>185.74928614211856</c:v>
                </c:pt>
                <c:pt idx="61">
                  <c:v>195.17729553892752</c:v>
                </c:pt>
                <c:pt idx="62">
                  <c:v>205.0838390019095</c:v>
                </c:pt>
                <c:pt idx="63">
                  <c:v>215.49320531174445</c:v>
                </c:pt>
                <c:pt idx="64">
                  <c:v>226.43091606597667</c:v>
                </c:pt>
                <c:pt idx="65">
                  <c:v>237.9237882526549</c:v>
                </c:pt>
                <c:pt idx="66">
                  <c:v>250</c:v>
                </c:pt>
                <c:pt idx="67">
                  <c:v>262.68915966330485</c:v>
                </c:pt>
                <c:pt idx="68">
                  <c:v>276.02237841845306</c:v>
                </c:pt>
                <c:pt idx="69">
                  <c:v>290.0323465400407</c:v>
                </c:pt>
                <c:pt idx="70">
                  <c:v>304.75341355111885</c:v>
                </c:pt>
                <c:pt idx="71">
                  <c:v>320.22167244106816</c:v>
                </c:pt>
                <c:pt idx="72">
                  <c:v>336.47504815808907</c:v>
                </c:pt>
                <c:pt idx="73">
                  <c:v>353.5533905932738</c:v>
                </c:pt>
                <c:pt idx="74">
                  <c:v>371.4985722842371</c:v>
                </c:pt>
                <c:pt idx="75">
                  <c:v>390.35459107785505</c:v>
                </c:pt>
                <c:pt idx="76">
                  <c:v>410.167678003819</c:v>
                </c:pt>
                <c:pt idx="77">
                  <c:v>430.9864106234889</c:v>
                </c:pt>
                <c:pt idx="78">
                  <c:v>452.86183213195335</c:v>
                </c:pt>
                <c:pt idx="79">
                  <c:v>475.8475765053098</c:v>
                </c:pt>
                <c:pt idx="80">
                  <c:v>500</c:v>
                </c:pt>
                <c:pt idx="81">
                  <c:v>525.3783193266097</c:v>
                </c:pt>
                <c:pt idx="82">
                  <c:v>552.0447568369061</c:v>
                </c:pt>
                <c:pt idx="83">
                  <c:v>580.0646930800814</c:v>
                </c:pt>
                <c:pt idx="84">
                  <c:v>609.5068271022377</c:v>
                </c:pt>
                <c:pt idx="85">
                  <c:v>640.4433448821363</c:v>
                </c:pt>
                <c:pt idx="86">
                  <c:v>672.9500963161781</c:v>
                </c:pt>
                <c:pt idx="87">
                  <c:v>707.1067811865476</c:v>
                </c:pt>
                <c:pt idx="88">
                  <c:v>742.9971445684743</c:v>
                </c:pt>
                <c:pt idx="89">
                  <c:v>780.7091821557101</c:v>
                </c:pt>
                <c:pt idx="90">
                  <c:v>820.335356007638</c:v>
                </c:pt>
                <c:pt idx="91">
                  <c:v>861.9728212469778</c:v>
                </c:pt>
                <c:pt idx="92">
                  <c:v>905.7236642639067</c:v>
                </c:pt>
                <c:pt idx="93">
                  <c:v>951.6951530106196</c:v>
                </c:pt>
                <c:pt idx="94">
                  <c:v>1000</c:v>
                </c:pt>
                <c:pt idx="95">
                  <c:v>1050.7566386532194</c:v>
                </c:pt>
                <c:pt idx="96">
                  <c:v>1104.0895136738122</c:v>
                </c:pt>
                <c:pt idx="97">
                  <c:v>1160.1293861601628</c:v>
                </c:pt>
                <c:pt idx="98">
                  <c:v>1219.0136542044754</c:v>
                </c:pt>
                <c:pt idx="99">
                  <c:v>1280.8866897642727</c:v>
                </c:pt>
                <c:pt idx="100">
                  <c:v>1345.9001926323563</c:v>
                </c:pt>
                <c:pt idx="101">
                  <c:v>1414.213562373095</c:v>
                </c:pt>
                <c:pt idx="102">
                  <c:v>1485.9942891369485</c:v>
                </c:pt>
                <c:pt idx="103">
                  <c:v>1561.4183643114202</c:v>
                </c:pt>
                <c:pt idx="104">
                  <c:v>1640.670712015276</c:v>
                </c:pt>
                <c:pt idx="105">
                  <c:v>1723.9456424939556</c:v>
                </c:pt>
                <c:pt idx="106">
                  <c:v>1811.4473285278134</c:v>
                </c:pt>
                <c:pt idx="107">
                  <c:v>1903.3903060212392</c:v>
                </c:pt>
                <c:pt idx="108">
                  <c:v>2000</c:v>
                </c:pt>
                <c:pt idx="109">
                  <c:v>2101.513277306439</c:v>
                </c:pt>
                <c:pt idx="110">
                  <c:v>2208.1790273476245</c:v>
                </c:pt>
                <c:pt idx="111">
                  <c:v>2320.2587723203255</c:v>
                </c:pt>
                <c:pt idx="112">
                  <c:v>2438.027308408951</c:v>
                </c:pt>
                <c:pt idx="113">
                  <c:v>2561.7733795285453</c:v>
                </c:pt>
                <c:pt idx="114">
                  <c:v>2691.8003852647125</c:v>
                </c:pt>
                <c:pt idx="115">
                  <c:v>2828.42712474619</c:v>
                </c:pt>
                <c:pt idx="116">
                  <c:v>2971.988578273897</c:v>
                </c:pt>
                <c:pt idx="117">
                  <c:v>3122.8367286228404</c:v>
                </c:pt>
                <c:pt idx="118">
                  <c:v>3281.341424030552</c:v>
                </c:pt>
                <c:pt idx="119">
                  <c:v>3447.891284987911</c:v>
                </c:pt>
                <c:pt idx="120">
                  <c:v>3622.894657055627</c:v>
                </c:pt>
                <c:pt idx="121">
                  <c:v>3806.7806120424784</c:v>
                </c:pt>
                <c:pt idx="122">
                  <c:v>4000</c:v>
                </c:pt>
                <c:pt idx="123">
                  <c:v>4203.026554612878</c:v>
                </c:pt>
                <c:pt idx="124">
                  <c:v>4416.358054695249</c:v>
                </c:pt>
                <c:pt idx="125">
                  <c:v>4640.517544640651</c:v>
                </c:pt>
                <c:pt idx="126">
                  <c:v>4876.054616817902</c:v>
                </c:pt>
                <c:pt idx="127">
                  <c:v>5123.546759057091</c:v>
                </c:pt>
                <c:pt idx="128">
                  <c:v>5383.600770529425</c:v>
                </c:pt>
                <c:pt idx="129">
                  <c:v>5656.85424949238</c:v>
                </c:pt>
                <c:pt idx="130">
                  <c:v>5943.977156547794</c:v>
                </c:pt>
                <c:pt idx="131">
                  <c:v>6245.673457245681</c:v>
                </c:pt>
                <c:pt idx="132">
                  <c:v>6562.682848061104</c:v>
                </c:pt>
                <c:pt idx="133">
                  <c:v>6895.782569975822</c:v>
                </c:pt>
                <c:pt idx="134">
                  <c:v>7245.789314111254</c:v>
                </c:pt>
                <c:pt idx="135">
                  <c:v>7613.561224084957</c:v>
                </c:pt>
                <c:pt idx="136">
                  <c:v>8000</c:v>
                </c:pt>
                <c:pt idx="137">
                  <c:v>8406.053109225755</c:v>
                </c:pt>
                <c:pt idx="138">
                  <c:v>8832.716109390498</c:v>
                </c:pt>
                <c:pt idx="139">
                  <c:v>9281.035089281302</c:v>
                </c:pt>
                <c:pt idx="140">
                  <c:v>9752.109233635803</c:v>
                </c:pt>
                <c:pt idx="141">
                  <c:v>10247.093518114181</c:v>
                </c:pt>
              </c:numCache>
            </c:numRef>
          </c:xVal>
          <c:yVal>
            <c:numRef>
              <c:f>Reflections!$P$2:$P$143</c:f>
              <c:numCache>
                <c:ptCount val="14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Reflections!$Q$1</c:f>
              <c:strCache>
                <c:ptCount val="1"/>
                <c:pt idx="0">
                  <c:v>3 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Reflections!$N$2:$N$143</c:f>
              <c:numCache>
                <c:ptCount val="142"/>
                <c:pt idx="0">
                  <c:v>9.523544173472464</c:v>
                </c:pt>
                <c:pt idx="1">
                  <c:v>10.00692726378338</c:v>
                </c:pt>
                <c:pt idx="2">
                  <c:v>10.514845254940283</c:v>
                </c:pt>
                <c:pt idx="3">
                  <c:v>11.048543456039805</c:v>
                </c:pt>
                <c:pt idx="4">
                  <c:v>11.60933038388241</c:v>
                </c:pt>
                <c:pt idx="5">
                  <c:v>12.19858097118297</c:v>
                </c:pt>
                <c:pt idx="6">
                  <c:v>12.817739937619343</c:v>
                </c:pt>
                <c:pt idx="7">
                  <c:v>13.468325331984028</c:v>
                </c:pt>
                <c:pt idx="8">
                  <c:v>14.151932254123542</c:v>
                </c:pt>
                <c:pt idx="9">
                  <c:v>14.870236765790931</c:v>
                </c:pt>
                <c:pt idx="10">
                  <c:v>15.625</c:v>
                </c:pt>
                <c:pt idx="11">
                  <c:v>16.418072478956553</c:v>
                </c:pt>
                <c:pt idx="12">
                  <c:v>17.251398651153316</c:v>
                </c:pt>
                <c:pt idx="13">
                  <c:v>18.127021658752543</c:v>
                </c:pt>
                <c:pt idx="14">
                  <c:v>19.04708834694493</c:v>
                </c:pt>
                <c:pt idx="15">
                  <c:v>20.01385452756676</c:v>
                </c:pt>
                <c:pt idx="16">
                  <c:v>21.029690509880567</c:v>
                </c:pt>
                <c:pt idx="17">
                  <c:v>22.09708691207961</c:v>
                </c:pt>
                <c:pt idx="18">
                  <c:v>23.21866076776482</c:v>
                </c:pt>
                <c:pt idx="19">
                  <c:v>24.39716194236594</c:v>
                </c:pt>
                <c:pt idx="20">
                  <c:v>25.635479875238687</c:v>
                </c:pt>
                <c:pt idx="21">
                  <c:v>26.936650663968056</c:v>
                </c:pt>
                <c:pt idx="22">
                  <c:v>28.303864508247084</c:v>
                </c:pt>
                <c:pt idx="23">
                  <c:v>29.740473531581863</c:v>
                </c:pt>
                <c:pt idx="24">
                  <c:v>31.25</c:v>
                </c:pt>
                <c:pt idx="25">
                  <c:v>32.836144957913106</c:v>
                </c:pt>
                <c:pt idx="26">
                  <c:v>34.50279730230663</c:v>
                </c:pt>
                <c:pt idx="27">
                  <c:v>36.25404331750509</c:v>
                </c:pt>
                <c:pt idx="28">
                  <c:v>38.09417669388986</c:v>
                </c:pt>
                <c:pt idx="29">
                  <c:v>40.02770905513352</c:v>
                </c:pt>
                <c:pt idx="30">
                  <c:v>42.05938101976113</c:v>
                </c:pt>
                <c:pt idx="31">
                  <c:v>44.19417382415922</c:v>
                </c:pt>
                <c:pt idx="32">
                  <c:v>46.43732153552964</c:v>
                </c:pt>
                <c:pt idx="33">
                  <c:v>48.79432388473188</c:v>
                </c:pt>
                <c:pt idx="34">
                  <c:v>51.270959750477374</c:v>
                </c:pt>
                <c:pt idx="35">
                  <c:v>53.87330132793611</c:v>
                </c:pt>
                <c:pt idx="36">
                  <c:v>56.60772901649417</c:v>
                </c:pt>
                <c:pt idx="37">
                  <c:v>59.480947063163725</c:v>
                </c:pt>
                <c:pt idx="38">
                  <c:v>62.5</c:v>
                </c:pt>
                <c:pt idx="39">
                  <c:v>65.67228991582621</c:v>
                </c:pt>
                <c:pt idx="40">
                  <c:v>69.00559460461326</c:v>
                </c:pt>
                <c:pt idx="41">
                  <c:v>72.50808663501017</c:v>
                </c:pt>
                <c:pt idx="42">
                  <c:v>76.18835338777971</c:v>
                </c:pt>
                <c:pt idx="43">
                  <c:v>80.05541811026704</c:v>
                </c:pt>
                <c:pt idx="44">
                  <c:v>84.11876203952227</c:v>
                </c:pt>
                <c:pt idx="45">
                  <c:v>88.38834764831844</c:v>
                </c:pt>
                <c:pt idx="46">
                  <c:v>92.87464307105928</c:v>
                </c:pt>
                <c:pt idx="47">
                  <c:v>97.58864776946376</c:v>
                </c:pt>
                <c:pt idx="48">
                  <c:v>102.54191950095475</c:v>
                </c:pt>
                <c:pt idx="49">
                  <c:v>107.74660265587222</c:v>
                </c:pt>
                <c:pt idx="50">
                  <c:v>113.21545803298834</c:v>
                </c:pt>
                <c:pt idx="51">
                  <c:v>118.96189412632745</c:v>
                </c:pt>
                <c:pt idx="52">
                  <c:v>125</c:v>
                </c:pt>
                <c:pt idx="53">
                  <c:v>131.34457983165242</c:v>
                </c:pt>
                <c:pt idx="54">
                  <c:v>138.01118920922653</c:v>
                </c:pt>
                <c:pt idx="55">
                  <c:v>145.01617327002035</c:v>
                </c:pt>
                <c:pt idx="56">
                  <c:v>152.37670677555943</c:v>
                </c:pt>
                <c:pt idx="57">
                  <c:v>160.11083622053408</c:v>
                </c:pt>
                <c:pt idx="58">
                  <c:v>168.23752407904453</c:v>
                </c:pt>
                <c:pt idx="59">
                  <c:v>176.7766952966369</c:v>
                </c:pt>
                <c:pt idx="60">
                  <c:v>185.74928614211856</c:v>
                </c:pt>
                <c:pt idx="61">
                  <c:v>195.17729553892752</c:v>
                </c:pt>
                <c:pt idx="62">
                  <c:v>205.0838390019095</c:v>
                </c:pt>
                <c:pt idx="63">
                  <c:v>215.49320531174445</c:v>
                </c:pt>
                <c:pt idx="64">
                  <c:v>226.43091606597667</c:v>
                </c:pt>
                <c:pt idx="65">
                  <c:v>237.9237882526549</c:v>
                </c:pt>
                <c:pt idx="66">
                  <c:v>250</c:v>
                </c:pt>
                <c:pt idx="67">
                  <c:v>262.68915966330485</c:v>
                </c:pt>
                <c:pt idx="68">
                  <c:v>276.02237841845306</c:v>
                </c:pt>
                <c:pt idx="69">
                  <c:v>290.0323465400407</c:v>
                </c:pt>
                <c:pt idx="70">
                  <c:v>304.75341355111885</c:v>
                </c:pt>
                <c:pt idx="71">
                  <c:v>320.22167244106816</c:v>
                </c:pt>
                <c:pt idx="72">
                  <c:v>336.47504815808907</c:v>
                </c:pt>
                <c:pt idx="73">
                  <c:v>353.5533905932738</c:v>
                </c:pt>
                <c:pt idx="74">
                  <c:v>371.4985722842371</c:v>
                </c:pt>
                <c:pt idx="75">
                  <c:v>390.35459107785505</c:v>
                </c:pt>
                <c:pt idx="76">
                  <c:v>410.167678003819</c:v>
                </c:pt>
                <c:pt idx="77">
                  <c:v>430.9864106234889</c:v>
                </c:pt>
                <c:pt idx="78">
                  <c:v>452.86183213195335</c:v>
                </c:pt>
                <c:pt idx="79">
                  <c:v>475.8475765053098</c:v>
                </c:pt>
                <c:pt idx="80">
                  <c:v>500</c:v>
                </c:pt>
                <c:pt idx="81">
                  <c:v>525.3783193266097</c:v>
                </c:pt>
                <c:pt idx="82">
                  <c:v>552.0447568369061</c:v>
                </c:pt>
                <c:pt idx="83">
                  <c:v>580.0646930800814</c:v>
                </c:pt>
                <c:pt idx="84">
                  <c:v>609.5068271022377</c:v>
                </c:pt>
                <c:pt idx="85">
                  <c:v>640.4433448821363</c:v>
                </c:pt>
                <c:pt idx="86">
                  <c:v>672.9500963161781</c:v>
                </c:pt>
                <c:pt idx="87">
                  <c:v>707.1067811865476</c:v>
                </c:pt>
                <c:pt idx="88">
                  <c:v>742.9971445684743</c:v>
                </c:pt>
                <c:pt idx="89">
                  <c:v>780.7091821557101</c:v>
                </c:pt>
                <c:pt idx="90">
                  <c:v>820.335356007638</c:v>
                </c:pt>
                <c:pt idx="91">
                  <c:v>861.9728212469778</c:v>
                </c:pt>
                <c:pt idx="92">
                  <c:v>905.7236642639067</c:v>
                </c:pt>
                <c:pt idx="93">
                  <c:v>951.6951530106196</c:v>
                </c:pt>
                <c:pt idx="94">
                  <c:v>1000</c:v>
                </c:pt>
                <c:pt idx="95">
                  <c:v>1050.7566386532194</c:v>
                </c:pt>
                <c:pt idx="96">
                  <c:v>1104.0895136738122</c:v>
                </c:pt>
                <c:pt idx="97">
                  <c:v>1160.1293861601628</c:v>
                </c:pt>
                <c:pt idx="98">
                  <c:v>1219.0136542044754</c:v>
                </c:pt>
                <c:pt idx="99">
                  <c:v>1280.8866897642727</c:v>
                </c:pt>
                <c:pt idx="100">
                  <c:v>1345.9001926323563</c:v>
                </c:pt>
                <c:pt idx="101">
                  <c:v>1414.213562373095</c:v>
                </c:pt>
                <c:pt idx="102">
                  <c:v>1485.9942891369485</c:v>
                </c:pt>
                <c:pt idx="103">
                  <c:v>1561.4183643114202</c:v>
                </c:pt>
                <c:pt idx="104">
                  <c:v>1640.670712015276</c:v>
                </c:pt>
                <c:pt idx="105">
                  <c:v>1723.9456424939556</c:v>
                </c:pt>
                <c:pt idx="106">
                  <c:v>1811.4473285278134</c:v>
                </c:pt>
                <c:pt idx="107">
                  <c:v>1903.3903060212392</c:v>
                </c:pt>
                <c:pt idx="108">
                  <c:v>2000</c:v>
                </c:pt>
                <c:pt idx="109">
                  <c:v>2101.513277306439</c:v>
                </c:pt>
                <c:pt idx="110">
                  <c:v>2208.1790273476245</c:v>
                </c:pt>
                <c:pt idx="111">
                  <c:v>2320.2587723203255</c:v>
                </c:pt>
                <c:pt idx="112">
                  <c:v>2438.027308408951</c:v>
                </c:pt>
                <c:pt idx="113">
                  <c:v>2561.7733795285453</c:v>
                </c:pt>
                <c:pt idx="114">
                  <c:v>2691.8003852647125</c:v>
                </c:pt>
                <c:pt idx="115">
                  <c:v>2828.42712474619</c:v>
                </c:pt>
                <c:pt idx="116">
                  <c:v>2971.988578273897</c:v>
                </c:pt>
                <c:pt idx="117">
                  <c:v>3122.8367286228404</c:v>
                </c:pt>
                <c:pt idx="118">
                  <c:v>3281.341424030552</c:v>
                </c:pt>
                <c:pt idx="119">
                  <c:v>3447.891284987911</c:v>
                </c:pt>
                <c:pt idx="120">
                  <c:v>3622.894657055627</c:v>
                </c:pt>
                <c:pt idx="121">
                  <c:v>3806.7806120424784</c:v>
                </c:pt>
                <c:pt idx="122">
                  <c:v>4000</c:v>
                </c:pt>
                <c:pt idx="123">
                  <c:v>4203.026554612878</c:v>
                </c:pt>
                <c:pt idx="124">
                  <c:v>4416.358054695249</c:v>
                </c:pt>
                <c:pt idx="125">
                  <c:v>4640.517544640651</c:v>
                </c:pt>
                <c:pt idx="126">
                  <c:v>4876.054616817902</c:v>
                </c:pt>
                <c:pt idx="127">
                  <c:v>5123.546759057091</c:v>
                </c:pt>
                <c:pt idx="128">
                  <c:v>5383.600770529425</c:v>
                </c:pt>
                <c:pt idx="129">
                  <c:v>5656.85424949238</c:v>
                </c:pt>
                <c:pt idx="130">
                  <c:v>5943.977156547794</c:v>
                </c:pt>
                <c:pt idx="131">
                  <c:v>6245.673457245681</c:v>
                </c:pt>
                <c:pt idx="132">
                  <c:v>6562.682848061104</c:v>
                </c:pt>
                <c:pt idx="133">
                  <c:v>6895.782569975822</c:v>
                </c:pt>
                <c:pt idx="134">
                  <c:v>7245.789314111254</c:v>
                </c:pt>
                <c:pt idx="135">
                  <c:v>7613.561224084957</c:v>
                </c:pt>
                <c:pt idx="136">
                  <c:v>8000</c:v>
                </c:pt>
                <c:pt idx="137">
                  <c:v>8406.053109225755</c:v>
                </c:pt>
                <c:pt idx="138">
                  <c:v>8832.716109390498</c:v>
                </c:pt>
                <c:pt idx="139">
                  <c:v>9281.035089281302</c:v>
                </c:pt>
                <c:pt idx="140">
                  <c:v>9752.109233635803</c:v>
                </c:pt>
                <c:pt idx="141">
                  <c:v>10247.093518114181</c:v>
                </c:pt>
              </c:numCache>
            </c:numRef>
          </c:xVal>
          <c:yVal>
            <c:numRef>
              <c:f>Reflections!$Q$2:$Q$143</c:f>
              <c:numCache>
                <c:ptCount val="14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Reflections!$R$1</c:f>
              <c:strCache>
                <c:ptCount val="1"/>
                <c:pt idx="0">
                  <c:v>0 line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Reflections!$N$2:$N$143</c:f>
              <c:numCache>
                <c:ptCount val="142"/>
                <c:pt idx="0">
                  <c:v>9.523544173472464</c:v>
                </c:pt>
                <c:pt idx="1">
                  <c:v>10.00692726378338</c:v>
                </c:pt>
                <c:pt idx="2">
                  <c:v>10.514845254940283</c:v>
                </c:pt>
                <c:pt idx="3">
                  <c:v>11.048543456039805</c:v>
                </c:pt>
                <c:pt idx="4">
                  <c:v>11.60933038388241</c:v>
                </c:pt>
                <c:pt idx="5">
                  <c:v>12.19858097118297</c:v>
                </c:pt>
                <c:pt idx="6">
                  <c:v>12.817739937619343</c:v>
                </c:pt>
                <c:pt idx="7">
                  <c:v>13.468325331984028</c:v>
                </c:pt>
                <c:pt idx="8">
                  <c:v>14.151932254123542</c:v>
                </c:pt>
                <c:pt idx="9">
                  <c:v>14.870236765790931</c:v>
                </c:pt>
                <c:pt idx="10">
                  <c:v>15.625</c:v>
                </c:pt>
                <c:pt idx="11">
                  <c:v>16.418072478956553</c:v>
                </c:pt>
                <c:pt idx="12">
                  <c:v>17.251398651153316</c:v>
                </c:pt>
                <c:pt idx="13">
                  <c:v>18.127021658752543</c:v>
                </c:pt>
                <c:pt idx="14">
                  <c:v>19.04708834694493</c:v>
                </c:pt>
                <c:pt idx="15">
                  <c:v>20.01385452756676</c:v>
                </c:pt>
                <c:pt idx="16">
                  <c:v>21.029690509880567</c:v>
                </c:pt>
                <c:pt idx="17">
                  <c:v>22.09708691207961</c:v>
                </c:pt>
                <c:pt idx="18">
                  <c:v>23.21866076776482</c:v>
                </c:pt>
                <c:pt idx="19">
                  <c:v>24.39716194236594</c:v>
                </c:pt>
                <c:pt idx="20">
                  <c:v>25.635479875238687</c:v>
                </c:pt>
                <c:pt idx="21">
                  <c:v>26.936650663968056</c:v>
                </c:pt>
                <c:pt idx="22">
                  <c:v>28.303864508247084</c:v>
                </c:pt>
                <c:pt idx="23">
                  <c:v>29.740473531581863</c:v>
                </c:pt>
                <c:pt idx="24">
                  <c:v>31.25</c:v>
                </c:pt>
                <c:pt idx="25">
                  <c:v>32.836144957913106</c:v>
                </c:pt>
                <c:pt idx="26">
                  <c:v>34.50279730230663</c:v>
                </c:pt>
                <c:pt idx="27">
                  <c:v>36.25404331750509</c:v>
                </c:pt>
                <c:pt idx="28">
                  <c:v>38.09417669388986</c:v>
                </c:pt>
                <c:pt idx="29">
                  <c:v>40.02770905513352</c:v>
                </c:pt>
                <c:pt idx="30">
                  <c:v>42.05938101976113</c:v>
                </c:pt>
                <c:pt idx="31">
                  <c:v>44.19417382415922</c:v>
                </c:pt>
                <c:pt idx="32">
                  <c:v>46.43732153552964</c:v>
                </c:pt>
                <c:pt idx="33">
                  <c:v>48.79432388473188</c:v>
                </c:pt>
                <c:pt idx="34">
                  <c:v>51.270959750477374</c:v>
                </c:pt>
                <c:pt idx="35">
                  <c:v>53.87330132793611</c:v>
                </c:pt>
                <c:pt idx="36">
                  <c:v>56.60772901649417</c:v>
                </c:pt>
                <c:pt idx="37">
                  <c:v>59.480947063163725</c:v>
                </c:pt>
                <c:pt idx="38">
                  <c:v>62.5</c:v>
                </c:pt>
                <c:pt idx="39">
                  <c:v>65.67228991582621</c:v>
                </c:pt>
                <c:pt idx="40">
                  <c:v>69.00559460461326</c:v>
                </c:pt>
                <c:pt idx="41">
                  <c:v>72.50808663501017</c:v>
                </c:pt>
                <c:pt idx="42">
                  <c:v>76.18835338777971</c:v>
                </c:pt>
                <c:pt idx="43">
                  <c:v>80.05541811026704</c:v>
                </c:pt>
                <c:pt idx="44">
                  <c:v>84.11876203952227</c:v>
                </c:pt>
                <c:pt idx="45">
                  <c:v>88.38834764831844</c:v>
                </c:pt>
                <c:pt idx="46">
                  <c:v>92.87464307105928</c:v>
                </c:pt>
                <c:pt idx="47">
                  <c:v>97.58864776946376</c:v>
                </c:pt>
                <c:pt idx="48">
                  <c:v>102.54191950095475</c:v>
                </c:pt>
                <c:pt idx="49">
                  <c:v>107.74660265587222</c:v>
                </c:pt>
                <c:pt idx="50">
                  <c:v>113.21545803298834</c:v>
                </c:pt>
                <c:pt idx="51">
                  <c:v>118.96189412632745</c:v>
                </c:pt>
                <c:pt idx="52">
                  <c:v>125</c:v>
                </c:pt>
                <c:pt idx="53">
                  <c:v>131.34457983165242</c:v>
                </c:pt>
                <c:pt idx="54">
                  <c:v>138.01118920922653</c:v>
                </c:pt>
                <c:pt idx="55">
                  <c:v>145.01617327002035</c:v>
                </c:pt>
                <c:pt idx="56">
                  <c:v>152.37670677555943</c:v>
                </c:pt>
                <c:pt idx="57">
                  <c:v>160.11083622053408</c:v>
                </c:pt>
                <c:pt idx="58">
                  <c:v>168.23752407904453</c:v>
                </c:pt>
                <c:pt idx="59">
                  <c:v>176.7766952966369</c:v>
                </c:pt>
                <c:pt idx="60">
                  <c:v>185.74928614211856</c:v>
                </c:pt>
                <c:pt idx="61">
                  <c:v>195.17729553892752</c:v>
                </c:pt>
                <c:pt idx="62">
                  <c:v>205.0838390019095</c:v>
                </c:pt>
                <c:pt idx="63">
                  <c:v>215.49320531174445</c:v>
                </c:pt>
                <c:pt idx="64">
                  <c:v>226.43091606597667</c:v>
                </c:pt>
                <c:pt idx="65">
                  <c:v>237.9237882526549</c:v>
                </c:pt>
                <c:pt idx="66">
                  <c:v>250</c:v>
                </c:pt>
                <c:pt idx="67">
                  <c:v>262.68915966330485</c:v>
                </c:pt>
                <c:pt idx="68">
                  <c:v>276.02237841845306</c:v>
                </c:pt>
                <c:pt idx="69">
                  <c:v>290.0323465400407</c:v>
                </c:pt>
                <c:pt idx="70">
                  <c:v>304.75341355111885</c:v>
                </c:pt>
                <c:pt idx="71">
                  <c:v>320.22167244106816</c:v>
                </c:pt>
                <c:pt idx="72">
                  <c:v>336.47504815808907</c:v>
                </c:pt>
                <c:pt idx="73">
                  <c:v>353.5533905932738</c:v>
                </c:pt>
                <c:pt idx="74">
                  <c:v>371.4985722842371</c:v>
                </c:pt>
                <c:pt idx="75">
                  <c:v>390.35459107785505</c:v>
                </c:pt>
                <c:pt idx="76">
                  <c:v>410.167678003819</c:v>
                </c:pt>
                <c:pt idx="77">
                  <c:v>430.9864106234889</c:v>
                </c:pt>
                <c:pt idx="78">
                  <c:v>452.86183213195335</c:v>
                </c:pt>
                <c:pt idx="79">
                  <c:v>475.8475765053098</c:v>
                </c:pt>
                <c:pt idx="80">
                  <c:v>500</c:v>
                </c:pt>
                <c:pt idx="81">
                  <c:v>525.3783193266097</c:v>
                </c:pt>
                <c:pt idx="82">
                  <c:v>552.0447568369061</c:v>
                </c:pt>
                <c:pt idx="83">
                  <c:v>580.0646930800814</c:v>
                </c:pt>
                <c:pt idx="84">
                  <c:v>609.5068271022377</c:v>
                </c:pt>
                <c:pt idx="85">
                  <c:v>640.4433448821363</c:v>
                </c:pt>
                <c:pt idx="86">
                  <c:v>672.9500963161781</c:v>
                </c:pt>
                <c:pt idx="87">
                  <c:v>707.1067811865476</c:v>
                </c:pt>
                <c:pt idx="88">
                  <c:v>742.9971445684743</c:v>
                </c:pt>
                <c:pt idx="89">
                  <c:v>780.7091821557101</c:v>
                </c:pt>
                <c:pt idx="90">
                  <c:v>820.335356007638</c:v>
                </c:pt>
                <c:pt idx="91">
                  <c:v>861.9728212469778</c:v>
                </c:pt>
                <c:pt idx="92">
                  <c:v>905.7236642639067</c:v>
                </c:pt>
                <c:pt idx="93">
                  <c:v>951.6951530106196</c:v>
                </c:pt>
                <c:pt idx="94">
                  <c:v>1000</c:v>
                </c:pt>
                <c:pt idx="95">
                  <c:v>1050.7566386532194</c:v>
                </c:pt>
                <c:pt idx="96">
                  <c:v>1104.0895136738122</c:v>
                </c:pt>
                <c:pt idx="97">
                  <c:v>1160.1293861601628</c:v>
                </c:pt>
                <c:pt idx="98">
                  <c:v>1219.0136542044754</c:v>
                </c:pt>
                <c:pt idx="99">
                  <c:v>1280.8866897642727</c:v>
                </c:pt>
                <c:pt idx="100">
                  <c:v>1345.9001926323563</c:v>
                </c:pt>
                <c:pt idx="101">
                  <c:v>1414.213562373095</c:v>
                </c:pt>
                <c:pt idx="102">
                  <c:v>1485.9942891369485</c:v>
                </c:pt>
                <c:pt idx="103">
                  <c:v>1561.4183643114202</c:v>
                </c:pt>
                <c:pt idx="104">
                  <c:v>1640.670712015276</c:v>
                </c:pt>
                <c:pt idx="105">
                  <c:v>1723.9456424939556</c:v>
                </c:pt>
                <c:pt idx="106">
                  <c:v>1811.4473285278134</c:v>
                </c:pt>
                <c:pt idx="107">
                  <c:v>1903.3903060212392</c:v>
                </c:pt>
                <c:pt idx="108">
                  <c:v>2000</c:v>
                </c:pt>
                <c:pt idx="109">
                  <c:v>2101.513277306439</c:v>
                </c:pt>
                <c:pt idx="110">
                  <c:v>2208.1790273476245</c:v>
                </c:pt>
                <c:pt idx="111">
                  <c:v>2320.2587723203255</c:v>
                </c:pt>
                <c:pt idx="112">
                  <c:v>2438.027308408951</c:v>
                </c:pt>
                <c:pt idx="113">
                  <c:v>2561.7733795285453</c:v>
                </c:pt>
                <c:pt idx="114">
                  <c:v>2691.8003852647125</c:v>
                </c:pt>
                <c:pt idx="115">
                  <c:v>2828.42712474619</c:v>
                </c:pt>
                <c:pt idx="116">
                  <c:v>2971.988578273897</c:v>
                </c:pt>
                <c:pt idx="117">
                  <c:v>3122.8367286228404</c:v>
                </c:pt>
                <c:pt idx="118">
                  <c:v>3281.341424030552</c:v>
                </c:pt>
                <c:pt idx="119">
                  <c:v>3447.891284987911</c:v>
                </c:pt>
                <c:pt idx="120">
                  <c:v>3622.894657055627</c:v>
                </c:pt>
                <c:pt idx="121">
                  <c:v>3806.7806120424784</c:v>
                </c:pt>
                <c:pt idx="122">
                  <c:v>4000</c:v>
                </c:pt>
                <c:pt idx="123">
                  <c:v>4203.026554612878</c:v>
                </c:pt>
                <c:pt idx="124">
                  <c:v>4416.358054695249</c:v>
                </c:pt>
                <c:pt idx="125">
                  <c:v>4640.517544640651</c:v>
                </c:pt>
                <c:pt idx="126">
                  <c:v>4876.054616817902</c:v>
                </c:pt>
                <c:pt idx="127">
                  <c:v>5123.546759057091</c:v>
                </c:pt>
                <c:pt idx="128">
                  <c:v>5383.600770529425</c:v>
                </c:pt>
                <c:pt idx="129">
                  <c:v>5656.85424949238</c:v>
                </c:pt>
                <c:pt idx="130">
                  <c:v>5943.977156547794</c:v>
                </c:pt>
                <c:pt idx="131">
                  <c:v>6245.673457245681</c:v>
                </c:pt>
                <c:pt idx="132">
                  <c:v>6562.682848061104</c:v>
                </c:pt>
                <c:pt idx="133">
                  <c:v>6895.782569975822</c:v>
                </c:pt>
                <c:pt idx="134">
                  <c:v>7245.789314111254</c:v>
                </c:pt>
                <c:pt idx="135">
                  <c:v>7613.561224084957</c:v>
                </c:pt>
                <c:pt idx="136">
                  <c:v>8000</c:v>
                </c:pt>
                <c:pt idx="137">
                  <c:v>8406.053109225755</c:v>
                </c:pt>
                <c:pt idx="138">
                  <c:v>8832.716109390498</c:v>
                </c:pt>
                <c:pt idx="139">
                  <c:v>9281.035089281302</c:v>
                </c:pt>
                <c:pt idx="140">
                  <c:v>9752.109233635803</c:v>
                </c:pt>
                <c:pt idx="141">
                  <c:v>10247.093518114181</c:v>
                </c:pt>
              </c:numCache>
            </c:numRef>
          </c:xVal>
          <c:yVal>
            <c:numRef>
              <c:f>Reflections!$R$2:$R$143</c:f>
              <c:numCach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Reflections!$S$1</c:f>
              <c:strCache>
                <c:ptCount val="1"/>
                <c:pt idx="0">
                  <c:v>3- 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Reflections!$N$2:$N$143</c:f>
              <c:numCache>
                <c:ptCount val="142"/>
                <c:pt idx="0">
                  <c:v>9.523544173472464</c:v>
                </c:pt>
                <c:pt idx="1">
                  <c:v>10.00692726378338</c:v>
                </c:pt>
                <c:pt idx="2">
                  <c:v>10.514845254940283</c:v>
                </c:pt>
                <c:pt idx="3">
                  <c:v>11.048543456039805</c:v>
                </c:pt>
                <c:pt idx="4">
                  <c:v>11.60933038388241</c:v>
                </c:pt>
                <c:pt idx="5">
                  <c:v>12.19858097118297</c:v>
                </c:pt>
                <c:pt idx="6">
                  <c:v>12.817739937619343</c:v>
                </c:pt>
                <c:pt idx="7">
                  <c:v>13.468325331984028</c:v>
                </c:pt>
                <c:pt idx="8">
                  <c:v>14.151932254123542</c:v>
                </c:pt>
                <c:pt idx="9">
                  <c:v>14.870236765790931</c:v>
                </c:pt>
                <c:pt idx="10">
                  <c:v>15.625</c:v>
                </c:pt>
                <c:pt idx="11">
                  <c:v>16.418072478956553</c:v>
                </c:pt>
                <c:pt idx="12">
                  <c:v>17.251398651153316</c:v>
                </c:pt>
                <c:pt idx="13">
                  <c:v>18.127021658752543</c:v>
                </c:pt>
                <c:pt idx="14">
                  <c:v>19.04708834694493</c:v>
                </c:pt>
                <c:pt idx="15">
                  <c:v>20.01385452756676</c:v>
                </c:pt>
                <c:pt idx="16">
                  <c:v>21.029690509880567</c:v>
                </c:pt>
                <c:pt idx="17">
                  <c:v>22.09708691207961</c:v>
                </c:pt>
                <c:pt idx="18">
                  <c:v>23.21866076776482</c:v>
                </c:pt>
                <c:pt idx="19">
                  <c:v>24.39716194236594</c:v>
                </c:pt>
                <c:pt idx="20">
                  <c:v>25.635479875238687</c:v>
                </c:pt>
                <c:pt idx="21">
                  <c:v>26.936650663968056</c:v>
                </c:pt>
                <c:pt idx="22">
                  <c:v>28.303864508247084</c:v>
                </c:pt>
                <c:pt idx="23">
                  <c:v>29.740473531581863</c:v>
                </c:pt>
                <c:pt idx="24">
                  <c:v>31.25</c:v>
                </c:pt>
                <c:pt idx="25">
                  <c:v>32.836144957913106</c:v>
                </c:pt>
                <c:pt idx="26">
                  <c:v>34.50279730230663</c:v>
                </c:pt>
                <c:pt idx="27">
                  <c:v>36.25404331750509</c:v>
                </c:pt>
                <c:pt idx="28">
                  <c:v>38.09417669388986</c:v>
                </c:pt>
                <c:pt idx="29">
                  <c:v>40.02770905513352</c:v>
                </c:pt>
                <c:pt idx="30">
                  <c:v>42.05938101976113</c:v>
                </c:pt>
                <c:pt idx="31">
                  <c:v>44.19417382415922</c:v>
                </c:pt>
                <c:pt idx="32">
                  <c:v>46.43732153552964</c:v>
                </c:pt>
                <c:pt idx="33">
                  <c:v>48.79432388473188</c:v>
                </c:pt>
                <c:pt idx="34">
                  <c:v>51.270959750477374</c:v>
                </c:pt>
                <c:pt idx="35">
                  <c:v>53.87330132793611</c:v>
                </c:pt>
                <c:pt idx="36">
                  <c:v>56.60772901649417</c:v>
                </c:pt>
                <c:pt idx="37">
                  <c:v>59.480947063163725</c:v>
                </c:pt>
                <c:pt idx="38">
                  <c:v>62.5</c:v>
                </c:pt>
                <c:pt idx="39">
                  <c:v>65.67228991582621</c:v>
                </c:pt>
                <c:pt idx="40">
                  <c:v>69.00559460461326</c:v>
                </c:pt>
                <c:pt idx="41">
                  <c:v>72.50808663501017</c:v>
                </c:pt>
                <c:pt idx="42">
                  <c:v>76.18835338777971</c:v>
                </c:pt>
                <c:pt idx="43">
                  <c:v>80.05541811026704</c:v>
                </c:pt>
                <c:pt idx="44">
                  <c:v>84.11876203952227</c:v>
                </c:pt>
                <c:pt idx="45">
                  <c:v>88.38834764831844</c:v>
                </c:pt>
                <c:pt idx="46">
                  <c:v>92.87464307105928</c:v>
                </c:pt>
                <c:pt idx="47">
                  <c:v>97.58864776946376</c:v>
                </c:pt>
                <c:pt idx="48">
                  <c:v>102.54191950095475</c:v>
                </c:pt>
                <c:pt idx="49">
                  <c:v>107.74660265587222</c:v>
                </c:pt>
                <c:pt idx="50">
                  <c:v>113.21545803298834</c:v>
                </c:pt>
                <c:pt idx="51">
                  <c:v>118.96189412632745</c:v>
                </c:pt>
                <c:pt idx="52">
                  <c:v>125</c:v>
                </c:pt>
                <c:pt idx="53">
                  <c:v>131.34457983165242</c:v>
                </c:pt>
                <c:pt idx="54">
                  <c:v>138.01118920922653</c:v>
                </c:pt>
                <c:pt idx="55">
                  <c:v>145.01617327002035</c:v>
                </c:pt>
                <c:pt idx="56">
                  <c:v>152.37670677555943</c:v>
                </c:pt>
                <c:pt idx="57">
                  <c:v>160.11083622053408</c:v>
                </c:pt>
                <c:pt idx="58">
                  <c:v>168.23752407904453</c:v>
                </c:pt>
                <c:pt idx="59">
                  <c:v>176.7766952966369</c:v>
                </c:pt>
                <c:pt idx="60">
                  <c:v>185.74928614211856</c:v>
                </c:pt>
                <c:pt idx="61">
                  <c:v>195.17729553892752</c:v>
                </c:pt>
                <c:pt idx="62">
                  <c:v>205.0838390019095</c:v>
                </c:pt>
                <c:pt idx="63">
                  <c:v>215.49320531174445</c:v>
                </c:pt>
                <c:pt idx="64">
                  <c:v>226.43091606597667</c:v>
                </c:pt>
                <c:pt idx="65">
                  <c:v>237.9237882526549</c:v>
                </c:pt>
                <c:pt idx="66">
                  <c:v>250</c:v>
                </c:pt>
                <c:pt idx="67">
                  <c:v>262.68915966330485</c:v>
                </c:pt>
                <c:pt idx="68">
                  <c:v>276.02237841845306</c:v>
                </c:pt>
                <c:pt idx="69">
                  <c:v>290.0323465400407</c:v>
                </c:pt>
                <c:pt idx="70">
                  <c:v>304.75341355111885</c:v>
                </c:pt>
                <c:pt idx="71">
                  <c:v>320.22167244106816</c:v>
                </c:pt>
                <c:pt idx="72">
                  <c:v>336.47504815808907</c:v>
                </c:pt>
                <c:pt idx="73">
                  <c:v>353.5533905932738</c:v>
                </c:pt>
                <c:pt idx="74">
                  <c:v>371.4985722842371</c:v>
                </c:pt>
                <c:pt idx="75">
                  <c:v>390.35459107785505</c:v>
                </c:pt>
                <c:pt idx="76">
                  <c:v>410.167678003819</c:v>
                </c:pt>
                <c:pt idx="77">
                  <c:v>430.9864106234889</c:v>
                </c:pt>
                <c:pt idx="78">
                  <c:v>452.86183213195335</c:v>
                </c:pt>
                <c:pt idx="79">
                  <c:v>475.8475765053098</c:v>
                </c:pt>
                <c:pt idx="80">
                  <c:v>500</c:v>
                </c:pt>
                <c:pt idx="81">
                  <c:v>525.3783193266097</c:v>
                </c:pt>
                <c:pt idx="82">
                  <c:v>552.0447568369061</c:v>
                </c:pt>
                <c:pt idx="83">
                  <c:v>580.0646930800814</c:v>
                </c:pt>
                <c:pt idx="84">
                  <c:v>609.5068271022377</c:v>
                </c:pt>
                <c:pt idx="85">
                  <c:v>640.4433448821363</c:v>
                </c:pt>
                <c:pt idx="86">
                  <c:v>672.9500963161781</c:v>
                </c:pt>
                <c:pt idx="87">
                  <c:v>707.1067811865476</c:v>
                </c:pt>
                <c:pt idx="88">
                  <c:v>742.9971445684743</c:v>
                </c:pt>
                <c:pt idx="89">
                  <c:v>780.7091821557101</c:v>
                </c:pt>
                <c:pt idx="90">
                  <c:v>820.335356007638</c:v>
                </c:pt>
                <c:pt idx="91">
                  <c:v>861.9728212469778</c:v>
                </c:pt>
                <c:pt idx="92">
                  <c:v>905.7236642639067</c:v>
                </c:pt>
                <c:pt idx="93">
                  <c:v>951.6951530106196</c:v>
                </c:pt>
                <c:pt idx="94">
                  <c:v>1000</c:v>
                </c:pt>
                <c:pt idx="95">
                  <c:v>1050.7566386532194</c:v>
                </c:pt>
                <c:pt idx="96">
                  <c:v>1104.0895136738122</c:v>
                </c:pt>
                <c:pt idx="97">
                  <c:v>1160.1293861601628</c:v>
                </c:pt>
                <c:pt idx="98">
                  <c:v>1219.0136542044754</c:v>
                </c:pt>
                <c:pt idx="99">
                  <c:v>1280.8866897642727</c:v>
                </c:pt>
                <c:pt idx="100">
                  <c:v>1345.9001926323563</c:v>
                </c:pt>
                <c:pt idx="101">
                  <c:v>1414.213562373095</c:v>
                </c:pt>
                <c:pt idx="102">
                  <c:v>1485.9942891369485</c:v>
                </c:pt>
                <c:pt idx="103">
                  <c:v>1561.4183643114202</c:v>
                </c:pt>
                <c:pt idx="104">
                  <c:v>1640.670712015276</c:v>
                </c:pt>
                <c:pt idx="105">
                  <c:v>1723.9456424939556</c:v>
                </c:pt>
                <c:pt idx="106">
                  <c:v>1811.4473285278134</c:v>
                </c:pt>
                <c:pt idx="107">
                  <c:v>1903.3903060212392</c:v>
                </c:pt>
                <c:pt idx="108">
                  <c:v>2000</c:v>
                </c:pt>
                <c:pt idx="109">
                  <c:v>2101.513277306439</c:v>
                </c:pt>
                <c:pt idx="110">
                  <c:v>2208.1790273476245</c:v>
                </c:pt>
                <c:pt idx="111">
                  <c:v>2320.2587723203255</c:v>
                </c:pt>
                <c:pt idx="112">
                  <c:v>2438.027308408951</c:v>
                </c:pt>
                <c:pt idx="113">
                  <c:v>2561.7733795285453</c:v>
                </c:pt>
                <c:pt idx="114">
                  <c:v>2691.8003852647125</c:v>
                </c:pt>
                <c:pt idx="115">
                  <c:v>2828.42712474619</c:v>
                </c:pt>
                <c:pt idx="116">
                  <c:v>2971.988578273897</c:v>
                </c:pt>
                <c:pt idx="117">
                  <c:v>3122.8367286228404</c:v>
                </c:pt>
                <c:pt idx="118">
                  <c:v>3281.341424030552</c:v>
                </c:pt>
                <c:pt idx="119">
                  <c:v>3447.891284987911</c:v>
                </c:pt>
                <c:pt idx="120">
                  <c:v>3622.894657055627</c:v>
                </c:pt>
                <c:pt idx="121">
                  <c:v>3806.7806120424784</c:v>
                </c:pt>
                <c:pt idx="122">
                  <c:v>4000</c:v>
                </c:pt>
                <c:pt idx="123">
                  <c:v>4203.026554612878</c:v>
                </c:pt>
                <c:pt idx="124">
                  <c:v>4416.358054695249</c:v>
                </c:pt>
                <c:pt idx="125">
                  <c:v>4640.517544640651</c:v>
                </c:pt>
                <c:pt idx="126">
                  <c:v>4876.054616817902</c:v>
                </c:pt>
                <c:pt idx="127">
                  <c:v>5123.546759057091</c:v>
                </c:pt>
                <c:pt idx="128">
                  <c:v>5383.600770529425</c:v>
                </c:pt>
                <c:pt idx="129">
                  <c:v>5656.85424949238</c:v>
                </c:pt>
                <c:pt idx="130">
                  <c:v>5943.977156547794</c:v>
                </c:pt>
                <c:pt idx="131">
                  <c:v>6245.673457245681</c:v>
                </c:pt>
                <c:pt idx="132">
                  <c:v>6562.682848061104</c:v>
                </c:pt>
                <c:pt idx="133">
                  <c:v>6895.782569975822</c:v>
                </c:pt>
                <c:pt idx="134">
                  <c:v>7245.789314111254</c:v>
                </c:pt>
                <c:pt idx="135">
                  <c:v>7613.561224084957</c:v>
                </c:pt>
                <c:pt idx="136">
                  <c:v>8000</c:v>
                </c:pt>
                <c:pt idx="137">
                  <c:v>8406.053109225755</c:v>
                </c:pt>
                <c:pt idx="138">
                  <c:v>8832.716109390498</c:v>
                </c:pt>
                <c:pt idx="139">
                  <c:v>9281.035089281302</c:v>
                </c:pt>
                <c:pt idx="140">
                  <c:v>9752.109233635803</c:v>
                </c:pt>
                <c:pt idx="141">
                  <c:v>10247.093518114181</c:v>
                </c:pt>
              </c:numCache>
            </c:numRef>
          </c:xVal>
          <c:yVal>
            <c:numRef>
              <c:f>Reflections!$S$2:$S$143</c:f>
              <c:numCache>
                <c:ptCount val="142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-3</c:v>
                </c:pt>
                <c:pt idx="20">
                  <c:v>-3</c:v>
                </c:pt>
                <c:pt idx="21">
                  <c:v>-3</c:v>
                </c:pt>
                <c:pt idx="22">
                  <c:v>-3</c:v>
                </c:pt>
                <c:pt idx="23">
                  <c:v>-3</c:v>
                </c:pt>
                <c:pt idx="24">
                  <c:v>-3</c:v>
                </c:pt>
                <c:pt idx="25">
                  <c:v>-3</c:v>
                </c:pt>
                <c:pt idx="26">
                  <c:v>-3</c:v>
                </c:pt>
                <c:pt idx="27">
                  <c:v>-3</c:v>
                </c:pt>
                <c:pt idx="28">
                  <c:v>-3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-3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-3</c:v>
                </c:pt>
                <c:pt idx="41">
                  <c:v>-3</c:v>
                </c:pt>
                <c:pt idx="42">
                  <c:v>-3</c:v>
                </c:pt>
                <c:pt idx="43">
                  <c:v>-3</c:v>
                </c:pt>
                <c:pt idx="44">
                  <c:v>-3</c:v>
                </c:pt>
                <c:pt idx="45">
                  <c:v>-3</c:v>
                </c:pt>
                <c:pt idx="46">
                  <c:v>-3</c:v>
                </c:pt>
                <c:pt idx="47">
                  <c:v>-3</c:v>
                </c:pt>
                <c:pt idx="48">
                  <c:v>-3</c:v>
                </c:pt>
                <c:pt idx="49">
                  <c:v>-3</c:v>
                </c:pt>
                <c:pt idx="50">
                  <c:v>-3</c:v>
                </c:pt>
                <c:pt idx="51">
                  <c:v>-3</c:v>
                </c:pt>
                <c:pt idx="52">
                  <c:v>-3</c:v>
                </c:pt>
                <c:pt idx="53">
                  <c:v>-3</c:v>
                </c:pt>
                <c:pt idx="54">
                  <c:v>-3</c:v>
                </c:pt>
                <c:pt idx="55">
                  <c:v>-3</c:v>
                </c:pt>
                <c:pt idx="56">
                  <c:v>-3</c:v>
                </c:pt>
                <c:pt idx="57">
                  <c:v>-3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-3</c:v>
                </c:pt>
                <c:pt idx="62">
                  <c:v>-3</c:v>
                </c:pt>
                <c:pt idx="63">
                  <c:v>-3</c:v>
                </c:pt>
                <c:pt idx="64">
                  <c:v>-3</c:v>
                </c:pt>
                <c:pt idx="65">
                  <c:v>-3</c:v>
                </c:pt>
                <c:pt idx="66">
                  <c:v>-3</c:v>
                </c:pt>
                <c:pt idx="67">
                  <c:v>-3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-3</c:v>
                </c:pt>
                <c:pt idx="72">
                  <c:v>-3</c:v>
                </c:pt>
                <c:pt idx="73">
                  <c:v>-3</c:v>
                </c:pt>
                <c:pt idx="74">
                  <c:v>-3</c:v>
                </c:pt>
                <c:pt idx="75">
                  <c:v>-3</c:v>
                </c:pt>
                <c:pt idx="76">
                  <c:v>-3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-3</c:v>
                </c:pt>
                <c:pt idx="85">
                  <c:v>-3</c:v>
                </c:pt>
                <c:pt idx="86">
                  <c:v>-3</c:v>
                </c:pt>
                <c:pt idx="87">
                  <c:v>-3</c:v>
                </c:pt>
                <c:pt idx="88">
                  <c:v>-3</c:v>
                </c:pt>
                <c:pt idx="89">
                  <c:v>-3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-3</c:v>
                </c:pt>
                <c:pt idx="96">
                  <c:v>-3</c:v>
                </c:pt>
                <c:pt idx="97">
                  <c:v>-3</c:v>
                </c:pt>
                <c:pt idx="98">
                  <c:v>-3</c:v>
                </c:pt>
                <c:pt idx="99">
                  <c:v>-3</c:v>
                </c:pt>
                <c:pt idx="100">
                  <c:v>-3</c:v>
                </c:pt>
                <c:pt idx="101">
                  <c:v>-3</c:v>
                </c:pt>
                <c:pt idx="102">
                  <c:v>-3</c:v>
                </c:pt>
                <c:pt idx="103">
                  <c:v>-3</c:v>
                </c:pt>
                <c:pt idx="104">
                  <c:v>-3</c:v>
                </c:pt>
                <c:pt idx="105">
                  <c:v>-3</c:v>
                </c:pt>
                <c:pt idx="106">
                  <c:v>-3</c:v>
                </c:pt>
                <c:pt idx="107">
                  <c:v>-3</c:v>
                </c:pt>
                <c:pt idx="108">
                  <c:v>-3</c:v>
                </c:pt>
                <c:pt idx="109">
                  <c:v>-3</c:v>
                </c:pt>
                <c:pt idx="110">
                  <c:v>-3</c:v>
                </c:pt>
                <c:pt idx="111">
                  <c:v>-3</c:v>
                </c:pt>
                <c:pt idx="112">
                  <c:v>-3</c:v>
                </c:pt>
                <c:pt idx="113">
                  <c:v>-3</c:v>
                </c:pt>
                <c:pt idx="114">
                  <c:v>-3</c:v>
                </c:pt>
                <c:pt idx="115">
                  <c:v>-3</c:v>
                </c:pt>
                <c:pt idx="116">
                  <c:v>-3</c:v>
                </c:pt>
                <c:pt idx="117">
                  <c:v>-3</c:v>
                </c:pt>
                <c:pt idx="118">
                  <c:v>-3</c:v>
                </c:pt>
                <c:pt idx="119">
                  <c:v>-3</c:v>
                </c:pt>
                <c:pt idx="120">
                  <c:v>-3</c:v>
                </c:pt>
                <c:pt idx="121">
                  <c:v>-3</c:v>
                </c:pt>
                <c:pt idx="122">
                  <c:v>-3</c:v>
                </c:pt>
                <c:pt idx="123">
                  <c:v>-3</c:v>
                </c:pt>
                <c:pt idx="124">
                  <c:v>-3</c:v>
                </c:pt>
                <c:pt idx="125">
                  <c:v>-3</c:v>
                </c:pt>
                <c:pt idx="126">
                  <c:v>-3</c:v>
                </c:pt>
                <c:pt idx="127">
                  <c:v>-3</c:v>
                </c:pt>
                <c:pt idx="128">
                  <c:v>-3</c:v>
                </c:pt>
                <c:pt idx="129">
                  <c:v>-3</c:v>
                </c:pt>
                <c:pt idx="130">
                  <c:v>-3</c:v>
                </c:pt>
                <c:pt idx="131">
                  <c:v>-3</c:v>
                </c:pt>
                <c:pt idx="132">
                  <c:v>-3</c:v>
                </c:pt>
                <c:pt idx="133">
                  <c:v>-3</c:v>
                </c:pt>
                <c:pt idx="134">
                  <c:v>-3</c:v>
                </c:pt>
                <c:pt idx="135">
                  <c:v>-3</c:v>
                </c:pt>
                <c:pt idx="136">
                  <c:v>-3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-3</c:v>
                </c:pt>
                <c:pt idx="141">
                  <c:v>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Reflections!$T$1</c:f>
              <c:strCache>
                <c:ptCount val="1"/>
                <c:pt idx="0">
                  <c:v>6- 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Reflections!$N$2:$N$143</c:f>
              <c:numCache>
                <c:ptCount val="142"/>
                <c:pt idx="0">
                  <c:v>9.523544173472464</c:v>
                </c:pt>
                <c:pt idx="1">
                  <c:v>10.00692726378338</c:v>
                </c:pt>
                <c:pt idx="2">
                  <c:v>10.514845254940283</c:v>
                </c:pt>
                <c:pt idx="3">
                  <c:v>11.048543456039805</c:v>
                </c:pt>
                <c:pt idx="4">
                  <c:v>11.60933038388241</c:v>
                </c:pt>
                <c:pt idx="5">
                  <c:v>12.19858097118297</c:v>
                </c:pt>
                <c:pt idx="6">
                  <c:v>12.817739937619343</c:v>
                </c:pt>
                <c:pt idx="7">
                  <c:v>13.468325331984028</c:v>
                </c:pt>
                <c:pt idx="8">
                  <c:v>14.151932254123542</c:v>
                </c:pt>
                <c:pt idx="9">
                  <c:v>14.870236765790931</c:v>
                </c:pt>
                <c:pt idx="10">
                  <c:v>15.625</c:v>
                </c:pt>
                <c:pt idx="11">
                  <c:v>16.418072478956553</c:v>
                </c:pt>
                <c:pt idx="12">
                  <c:v>17.251398651153316</c:v>
                </c:pt>
                <c:pt idx="13">
                  <c:v>18.127021658752543</c:v>
                </c:pt>
                <c:pt idx="14">
                  <c:v>19.04708834694493</c:v>
                </c:pt>
                <c:pt idx="15">
                  <c:v>20.01385452756676</c:v>
                </c:pt>
                <c:pt idx="16">
                  <c:v>21.029690509880567</c:v>
                </c:pt>
                <c:pt idx="17">
                  <c:v>22.09708691207961</c:v>
                </c:pt>
                <c:pt idx="18">
                  <c:v>23.21866076776482</c:v>
                </c:pt>
                <c:pt idx="19">
                  <c:v>24.39716194236594</c:v>
                </c:pt>
                <c:pt idx="20">
                  <c:v>25.635479875238687</c:v>
                </c:pt>
                <c:pt idx="21">
                  <c:v>26.936650663968056</c:v>
                </c:pt>
                <c:pt idx="22">
                  <c:v>28.303864508247084</c:v>
                </c:pt>
                <c:pt idx="23">
                  <c:v>29.740473531581863</c:v>
                </c:pt>
                <c:pt idx="24">
                  <c:v>31.25</c:v>
                </c:pt>
                <c:pt idx="25">
                  <c:v>32.836144957913106</c:v>
                </c:pt>
                <c:pt idx="26">
                  <c:v>34.50279730230663</c:v>
                </c:pt>
                <c:pt idx="27">
                  <c:v>36.25404331750509</c:v>
                </c:pt>
                <c:pt idx="28">
                  <c:v>38.09417669388986</c:v>
                </c:pt>
                <c:pt idx="29">
                  <c:v>40.02770905513352</c:v>
                </c:pt>
                <c:pt idx="30">
                  <c:v>42.05938101976113</c:v>
                </c:pt>
                <c:pt idx="31">
                  <c:v>44.19417382415922</c:v>
                </c:pt>
                <c:pt idx="32">
                  <c:v>46.43732153552964</c:v>
                </c:pt>
                <c:pt idx="33">
                  <c:v>48.79432388473188</c:v>
                </c:pt>
                <c:pt idx="34">
                  <c:v>51.270959750477374</c:v>
                </c:pt>
                <c:pt idx="35">
                  <c:v>53.87330132793611</c:v>
                </c:pt>
                <c:pt idx="36">
                  <c:v>56.60772901649417</c:v>
                </c:pt>
                <c:pt idx="37">
                  <c:v>59.480947063163725</c:v>
                </c:pt>
                <c:pt idx="38">
                  <c:v>62.5</c:v>
                </c:pt>
                <c:pt idx="39">
                  <c:v>65.67228991582621</c:v>
                </c:pt>
                <c:pt idx="40">
                  <c:v>69.00559460461326</c:v>
                </c:pt>
                <c:pt idx="41">
                  <c:v>72.50808663501017</c:v>
                </c:pt>
                <c:pt idx="42">
                  <c:v>76.18835338777971</c:v>
                </c:pt>
                <c:pt idx="43">
                  <c:v>80.05541811026704</c:v>
                </c:pt>
                <c:pt idx="44">
                  <c:v>84.11876203952227</c:v>
                </c:pt>
                <c:pt idx="45">
                  <c:v>88.38834764831844</c:v>
                </c:pt>
                <c:pt idx="46">
                  <c:v>92.87464307105928</c:v>
                </c:pt>
                <c:pt idx="47">
                  <c:v>97.58864776946376</c:v>
                </c:pt>
                <c:pt idx="48">
                  <c:v>102.54191950095475</c:v>
                </c:pt>
                <c:pt idx="49">
                  <c:v>107.74660265587222</c:v>
                </c:pt>
                <c:pt idx="50">
                  <c:v>113.21545803298834</c:v>
                </c:pt>
                <c:pt idx="51">
                  <c:v>118.96189412632745</c:v>
                </c:pt>
                <c:pt idx="52">
                  <c:v>125</c:v>
                </c:pt>
                <c:pt idx="53">
                  <c:v>131.34457983165242</c:v>
                </c:pt>
                <c:pt idx="54">
                  <c:v>138.01118920922653</c:v>
                </c:pt>
                <c:pt idx="55">
                  <c:v>145.01617327002035</c:v>
                </c:pt>
                <c:pt idx="56">
                  <c:v>152.37670677555943</c:v>
                </c:pt>
                <c:pt idx="57">
                  <c:v>160.11083622053408</c:v>
                </c:pt>
                <c:pt idx="58">
                  <c:v>168.23752407904453</c:v>
                </c:pt>
                <c:pt idx="59">
                  <c:v>176.7766952966369</c:v>
                </c:pt>
                <c:pt idx="60">
                  <c:v>185.74928614211856</c:v>
                </c:pt>
                <c:pt idx="61">
                  <c:v>195.17729553892752</c:v>
                </c:pt>
                <c:pt idx="62">
                  <c:v>205.0838390019095</c:v>
                </c:pt>
                <c:pt idx="63">
                  <c:v>215.49320531174445</c:v>
                </c:pt>
                <c:pt idx="64">
                  <c:v>226.43091606597667</c:v>
                </c:pt>
                <c:pt idx="65">
                  <c:v>237.9237882526549</c:v>
                </c:pt>
                <c:pt idx="66">
                  <c:v>250</c:v>
                </c:pt>
                <c:pt idx="67">
                  <c:v>262.68915966330485</c:v>
                </c:pt>
                <c:pt idx="68">
                  <c:v>276.02237841845306</c:v>
                </c:pt>
                <c:pt idx="69">
                  <c:v>290.0323465400407</c:v>
                </c:pt>
                <c:pt idx="70">
                  <c:v>304.75341355111885</c:v>
                </c:pt>
                <c:pt idx="71">
                  <c:v>320.22167244106816</c:v>
                </c:pt>
                <c:pt idx="72">
                  <c:v>336.47504815808907</c:v>
                </c:pt>
                <c:pt idx="73">
                  <c:v>353.5533905932738</c:v>
                </c:pt>
                <c:pt idx="74">
                  <c:v>371.4985722842371</c:v>
                </c:pt>
                <c:pt idx="75">
                  <c:v>390.35459107785505</c:v>
                </c:pt>
                <c:pt idx="76">
                  <c:v>410.167678003819</c:v>
                </c:pt>
                <c:pt idx="77">
                  <c:v>430.9864106234889</c:v>
                </c:pt>
                <c:pt idx="78">
                  <c:v>452.86183213195335</c:v>
                </c:pt>
                <c:pt idx="79">
                  <c:v>475.8475765053098</c:v>
                </c:pt>
                <c:pt idx="80">
                  <c:v>500</c:v>
                </c:pt>
                <c:pt idx="81">
                  <c:v>525.3783193266097</c:v>
                </c:pt>
                <c:pt idx="82">
                  <c:v>552.0447568369061</c:v>
                </c:pt>
                <c:pt idx="83">
                  <c:v>580.0646930800814</c:v>
                </c:pt>
                <c:pt idx="84">
                  <c:v>609.5068271022377</c:v>
                </c:pt>
                <c:pt idx="85">
                  <c:v>640.4433448821363</c:v>
                </c:pt>
                <c:pt idx="86">
                  <c:v>672.9500963161781</c:v>
                </c:pt>
                <c:pt idx="87">
                  <c:v>707.1067811865476</c:v>
                </c:pt>
                <c:pt idx="88">
                  <c:v>742.9971445684743</c:v>
                </c:pt>
                <c:pt idx="89">
                  <c:v>780.7091821557101</c:v>
                </c:pt>
                <c:pt idx="90">
                  <c:v>820.335356007638</c:v>
                </c:pt>
                <c:pt idx="91">
                  <c:v>861.9728212469778</c:v>
                </c:pt>
                <c:pt idx="92">
                  <c:v>905.7236642639067</c:v>
                </c:pt>
                <c:pt idx="93">
                  <c:v>951.6951530106196</c:v>
                </c:pt>
                <c:pt idx="94">
                  <c:v>1000</c:v>
                </c:pt>
                <c:pt idx="95">
                  <c:v>1050.7566386532194</c:v>
                </c:pt>
                <c:pt idx="96">
                  <c:v>1104.0895136738122</c:v>
                </c:pt>
                <c:pt idx="97">
                  <c:v>1160.1293861601628</c:v>
                </c:pt>
                <c:pt idx="98">
                  <c:v>1219.0136542044754</c:v>
                </c:pt>
                <c:pt idx="99">
                  <c:v>1280.8866897642727</c:v>
                </c:pt>
                <c:pt idx="100">
                  <c:v>1345.9001926323563</c:v>
                </c:pt>
                <c:pt idx="101">
                  <c:v>1414.213562373095</c:v>
                </c:pt>
                <c:pt idx="102">
                  <c:v>1485.9942891369485</c:v>
                </c:pt>
                <c:pt idx="103">
                  <c:v>1561.4183643114202</c:v>
                </c:pt>
                <c:pt idx="104">
                  <c:v>1640.670712015276</c:v>
                </c:pt>
                <c:pt idx="105">
                  <c:v>1723.9456424939556</c:v>
                </c:pt>
                <c:pt idx="106">
                  <c:v>1811.4473285278134</c:v>
                </c:pt>
                <c:pt idx="107">
                  <c:v>1903.3903060212392</c:v>
                </c:pt>
                <c:pt idx="108">
                  <c:v>2000</c:v>
                </c:pt>
                <c:pt idx="109">
                  <c:v>2101.513277306439</c:v>
                </c:pt>
                <c:pt idx="110">
                  <c:v>2208.1790273476245</c:v>
                </c:pt>
                <c:pt idx="111">
                  <c:v>2320.2587723203255</c:v>
                </c:pt>
                <c:pt idx="112">
                  <c:v>2438.027308408951</c:v>
                </c:pt>
                <c:pt idx="113">
                  <c:v>2561.7733795285453</c:v>
                </c:pt>
                <c:pt idx="114">
                  <c:v>2691.8003852647125</c:v>
                </c:pt>
                <c:pt idx="115">
                  <c:v>2828.42712474619</c:v>
                </c:pt>
                <c:pt idx="116">
                  <c:v>2971.988578273897</c:v>
                </c:pt>
                <c:pt idx="117">
                  <c:v>3122.8367286228404</c:v>
                </c:pt>
                <c:pt idx="118">
                  <c:v>3281.341424030552</c:v>
                </c:pt>
                <c:pt idx="119">
                  <c:v>3447.891284987911</c:v>
                </c:pt>
                <c:pt idx="120">
                  <c:v>3622.894657055627</c:v>
                </c:pt>
                <c:pt idx="121">
                  <c:v>3806.7806120424784</c:v>
                </c:pt>
                <c:pt idx="122">
                  <c:v>4000</c:v>
                </c:pt>
                <c:pt idx="123">
                  <c:v>4203.026554612878</c:v>
                </c:pt>
                <c:pt idx="124">
                  <c:v>4416.358054695249</c:v>
                </c:pt>
                <c:pt idx="125">
                  <c:v>4640.517544640651</c:v>
                </c:pt>
                <c:pt idx="126">
                  <c:v>4876.054616817902</c:v>
                </c:pt>
                <c:pt idx="127">
                  <c:v>5123.546759057091</c:v>
                </c:pt>
                <c:pt idx="128">
                  <c:v>5383.600770529425</c:v>
                </c:pt>
                <c:pt idx="129">
                  <c:v>5656.85424949238</c:v>
                </c:pt>
                <c:pt idx="130">
                  <c:v>5943.977156547794</c:v>
                </c:pt>
                <c:pt idx="131">
                  <c:v>6245.673457245681</c:v>
                </c:pt>
                <c:pt idx="132">
                  <c:v>6562.682848061104</c:v>
                </c:pt>
                <c:pt idx="133">
                  <c:v>6895.782569975822</c:v>
                </c:pt>
                <c:pt idx="134">
                  <c:v>7245.789314111254</c:v>
                </c:pt>
                <c:pt idx="135">
                  <c:v>7613.561224084957</c:v>
                </c:pt>
                <c:pt idx="136">
                  <c:v>8000</c:v>
                </c:pt>
                <c:pt idx="137">
                  <c:v>8406.053109225755</c:v>
                </c:pt>
                <c:pt idx="138">
                  <c:v>8832.716109390498</c:v>
                </c:pt>
                <c:pt idx="139">
                  <c:v>9281.035089281302</c:v>
                </c:pt>
                <c:pt idx="140">
                  <c:v>9752.109233635803</c:v>
                </c:pt>
                <c:pt idx="141">
                  <c:v>10247.093518114181</c:v>
                </c:pt>
              </c:numCache>
            </c:numRef>
          </c:xVal>
          <c:yVal>
            <c:numRef>
              <c:f>Reflections!$T$2:$T$143</c:f>
              <c:numCache>
                <c:ptCount val="142"/>
                <c:pt idx="0">
                  <c:v>-6</c:v>
                </c:pt>
                <c:pt idx="1">
                  <c:v>-6</c:v>
                </c:pt>
                <c:pt idx="2">
                  <c:v>-6</c:v>
                </c:pt>
                <c:pt idx="3">
                  <c:v>-6</c:v>
                </c:pt>
                <c:pt idx="4">
                  <c:v>-6</c:v>
                </c:pt>
                <c:pt idx="5">
                  <c:v>-6</c:v>
                </c:pt>
                <c:pt idx="6">
                  <c:v>-6</c:v>
                </c:pt>
                <c:pt idx="7">
                  <c:v>-6</c:v>
                </c:pt>
                <c:pt idx="8">
                  <c:v>-6</c:v>
                </c:pt>
                <c:pt idx="9">
                  <c:v>-6</c:v>
                </c:pt>
                <c:pt idx="10">
                  <c:v>-6</c:v>
                </c:pt>
                <c:pt idx="11">
                  <c:v>-6</c:v>
                </c:pt>
                <c:pt idx="12">
                  <c:v>-6</c:v>
                </c:pt>
                <c:pt idx="13">
                  <c:v>-6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-6</c:v>
                </c:pt>
                <c:pt idx="46">
                  <c:v>-6</c:v>
                </c:pt>
                <c:pt idx="47">
                  <c:v>-6</c:v>
                </c:pt>
                <c:pt idx="48">
                  <c:v>-6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-6</c:v>
                </c:pt>
                <c:pt idx="53">
                  <c:v>-6</c:v>
                </c:pt>
                <c:pt idx="54">
                  <c:v>-6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-6</c:v>
                </c:pt>
                <c:pt idx="59">
                  <c:v>-6</c:v>
                </c:pt>
                <c:pt idx="60">
                  <c:v>-6</c:v>
                </c:pt>
                <c:pt idx="61">
                  <c:v>-6</c:v>
                </c:pt>
                <c:pt idx="62">
                  <c:v>-6</c:v>
                </c:pt>
                <c:pt idx="63">
                  <c:v>-6</c:v>
                </c:pt>
                <c:pt idx="64">
                  <c:v>-6</c:v>
                </c:pt>
                <c:pt idx="65">
                  <c:v>-6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-6</c:v>
                </c:pt>
                <c:pt idx="72">
                  <c:v>-6</c:v>
                </c:pt>
                <c:pt idx="73">
                  <c:v>-6</c:v>
                </c:pt>
                <c:pt idx="74">
                  <c:v>-6</c:v>
                </c:pt>
                <c:pt idx="75">
                  <c:v>-6</c:v>
                </c:pt>
                <c:pt idx="76">
                  <c:v>-6</c:v>
                </c:pt>
                <c:pt idx="77">
                  <c:v>-6</c:v>
                </c:pt>
                <c:pt idx="78">
                  <c:v>-6</c:v>
                </c:pt>
                <c:pt idx="79">
                  <c:v>-6</c:v>
                </c:pt>
                <c:pt idx="80">
                  <c:v>-6</c:v>
                </c:pt>
                <c:pt idx="81">
                  <c:v>-6</c:v>
                </c:pt>
                <c:pt idx="82">
                  <c:v>-6</c:v>
                </c:pt>
                <c:pt idx="83">
                  <c:v>-6</c:v>
                </c:pt>
                <c:pt idx="84">
                  <c:v>-6</c:v>
                </c:pt>
                <c:pt idx="85">
                  <c:v>-6</c:v>
                </c:pt>
                <c:pt idx="86">
                  <c:v>-6</c:v>
                </c:pt>
                <c:pt idx="87">
                  <c:v>-6</c:v>
                </c:pt>
                <c:pt idx="88">
                  <c:v>-6</c:v>
                </c:pt>
                <c:pt idx="89">
                  <c:v>-6</c:v>
                </c:pt>
                <c:pt idx="90">
                  <c:v>-6</c:v>
                </c:pt>
                <c:pt idx="91">
                  <c:v>-6</c:v>
                </c:pt>
                <c:pt idx="92">
                  <c:v>-6</c:v>
                </c:pt>
                <c:pt idx="93">
                  <c:v>-6</c:v>
                </c:pt>
                <c:pt idx="94">
                  <c:v>-6</c:v>
                </c:pt>
                <c:pt idx="95">
                  <c:v>-6</c:v>
                </c:pt>
                <c:pt idx="96">
                  <c:v>-6</c:v>
                </c:pt>
                <c:pt idx="97">
                  <c:v>-6</c:v>
                </c:pt>
                <c:pt idx="98">
                  <c:v>-6</c:v>
                </c:pt>
                <c:pt idx="99">
                  <c:v>-6</c:v>
                </c:pt>
                <c:pt idx="100">
                  <c:v>-6</c:v>
                </c:pt>
                <c:pt idx="101">
                  <c:v>-6</c:v>
                </c:pt>
                <c:pt idx="102">
                  <c:v>-6</c:v>
                </c:pt>
                <c:pt idx="103">
                  <c:v>-6</c:v>
                </c:pt>
                <c:pt idx="104">
                  <c:v>-6</c:v>
                </c:pt>
                <c:pt idx="105">
                  <c:v>-6</c:v>
                </c:pt>
                <c:pt idx="106">
                  <c:v>-6</c:v>
                </c:pt>
                <c:pt idx="107">
                  <c:v>-6</c:v>
                </c:pt>
                <c:pt idx="108">
                  <c:v>-6</c:v>
                </c:pt>
                <c:pt idx="109">
                  <c:v>-6</c:v>
                </c:pt>
                <c:pt idx="110">
                  <c:v>-6</c:v>
                </c:pt>
                <c:pt idx="111">
                  <c:v>-6</c:v>
                </c:pt>
                <c:pt idx="112">
                  <c:v>-6</c:v>
                </c:pt>
                <c:pt idx="113">
                  <c:v>-6</c:v>
                </c:pt>
                <c:pt idx="114">
                  <c:v>-6</c:v>
                </c:pt>
                <c:pt idx="115">
                  <c:v>-6</c:v>
                </c:pt>
                <c:pt idx="116">
                  <c:v>-6</c:v>
                </c:pt>
                <c:pt idx="117">
                  <c:v>-6</c:v>
                </c:pt>
                <c:pt idx="118">
                  <c:v>-6</c:v>
                </c:pt>
                <c:pt idx="119">
                  <c:v>-6</c:v>
                </c:pt>
                <c:pt idx="120">
                  <c:v>-6</c:v>
                </c:pt>
                <c:pt idx="121">
                  <c:v>-6</c:v>
                </c:pt>
                <c:pt idx="122">
                  <c:v>-6</c:v>
                </c:pt>
                <c:pt idx="123">
                  <c:v>-6</c:v>
                </c:pt>
                <c:pt idx="124">
                  <c:v>-6</c:v>
                </c:pt>
                <c:pt idx="125">
                  <c:v>-6</c:v>
                </c:pt>
                <c:pt idx="126">
                  <c:v>-6</c:v>
                </c:pt>
                <c:pt idx="127">
                  <c:v>-6</c:v>
                </c:pt>
                <c:pt idx="128">
                  <c:v>-6</c:v>
                </c:pt>
                <c:pt idx="129">
                  <c:v>-6</c:v>
                </c:pt>
                <c:pt idx="130">
                  <c:v>-6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-6</c:v>
                </c:pt>
                <c:pt idx="135">
                  <c:v>-6</c:v>
                </c:pt>
                <c:pt idx="136">
                  <c:v>-6</c:v>
                </c:pt>
                <c:pt idx="137">
                  <c:v>-6</c:v>
                </c:pt>
                <c:pt idx="138">
                  <c:v>-6</c:v>
                </c:pt>
                <c:pt idx="139">
                  <c:v>-6</c:v>
                </c:pt>
                <c:pt idx="140">
                  <c:v>-6</c:v>
                </c:pt>
                <c:pt idx="141">
                  <c:v>-6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Reflections!$U$1</c:f>
              <c:strCache>
                <c:ptCount val="1"/>
                <c:pt idx="0">
                  <c:v>9- 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Reflections!$N$2:$N$143</c:f>
              <c:numCache>
                <c:ptCount val="142"/>
                <c:pt idx="0">
                  <c:v>9.523544173472464</c:v>
                </c:pt>
                <c:pt idx="1">
                  <c:v>10.00692726378338</c:v>
                </c:pt>
                <c:pt idx="2">
                  <c:v>10.514845254940283</c:v>
                </c:pt>
                <c:pt idx="3">
                  <c:v>11.048543456039805</c:v>
                </c:pt>
                <c:pt idx="4">
                  <c:v>11.60933038388241</c:v>
                </c:pt>
                <c:pt idx="5">
                  <c:v>12.19858097118297</c:v>
                </c:pt>
                <c:pt idx="6">
                  <c:v>12.817739937619343</c:v>
                </c:pt>
                <c:pt idx="7">
                  <c:v>13.468325331984028</c:v>
                </c:pt>
                <c:pt idx="8">
                  <c:v>14.151932254123542</c:v>
                </c:pt>
                <c:pt idx="9">
                  <c:v>14.870236765790931</c:v>
                </c:pt>
                <c:pt idx="10">
                  <c:v>15.625</c:v>
                </c:pt>
                <c:pt idx="11">
                  <c:v>16.418072478956553</c:v>
                </c:pt>
                <c:pt idx="12">
                  <c:v>17.251398651153316</c:v>
                </c:pt>
                <c:pt idx="13">
                  <c:v>18.127021658752543</c:v>
                </c:pt>
                <c:pt idx="14">
                  <c:v>19.04708834694493</c:v>
                </c:pt>
                <c:pt idx="15">
                  <c:v>20.01385452756676</c:v>
                </c:pt>
                <c:pt idx="16">
                  <c:v>21.029690509880567</c:v>
                </c:pt>
                <c:pt idx="17">
                  <c:v>22.09708691207961</c:v>
                </c:pt>
                <c:pt idx="18">
                  <c:v>23.21866076776482</c:v>
                </c:pt>
                <c:pt idx="19">
                  <c:v>24.39716194236594</c:v>
                </c:pt>
                <c:pt idx="20">
                  <c:v>25.635479875238687</c:v>
                </c:pt>
                <c:pt idx="21">
                  <c:v>26.936650663968056</c:v>
                </c:pt>
                <c:pt idx="22">
                  <c:v>28.303864508247084</c:v>
                </c:pt>
                <c:pt idx="23">
                  <c:v>29.740473531581863</c:v>
                </c:pt>
                <c:pt idx="24">
                  <c:v>31.25</c:v>
                </c:pt>
                <c:pt idx="25">
                  <c:v>32.836144957913106</c:v>
                </c:pt>
                <c:pt idx="26">
                  <c:v>34.50279730230663</c:v>
                </c:pt>
                <c:pt idx="27">
                  <c:v>36.25404331750509</c:v>
                </c:pt>
                <c:pt idx="28">
                  <c:v>38.09417669388986</c:v>
                </c:pt>
                <c:pt idx="29">
                  <c:v>40.02770905513352</c:v>
                </c:pt>
                <c:pt idx="30">
                  <c:v>42.05938101976113</c:v>
                </c:pt>
                <c:pt idx="31">
                  <c:v>44.19417382415922</c:v>
                </c:pt>
                <c:pt idx="32">
                  <c:v>46.43732153552964</c:v>
                </c:pt>
                <c:pt idx="33">
                  <c:v>48.79432388473188</c:v>
                </c:pt>
                <c:pt idx="34">
                  <c:v>51.270959750477374</c:v>
                </c:pt>
                <c:pt idx="35">
                  <c:v>53.87330132793611</c:v>
                </c:pt>
                <c:pt idx="36">
                  <c:v>56.60772901649417</c:v>
                </c:pt>
                <c:pt idx="37">
                  <c:v>59.480947063163725</c:v>
                </c:pt>
                <c:pt idx="38">
                  <c:v>62.5</c:v>
                </c:pt>
                <c:pt idx="39">
                  <c:v>65.67228991582621</c:v>
                </c:pt>
                <c:pt idx="40">
                  <c:v>69.00559460461326</c:v>
                </c:pt>
                <c:pt idx="41">
                  <c:v>72.50808663501017</c:v>
                </c:pt>
                <c:pt idx="42">
                  <c:v>76.18835338777971</c:v>
                </c:pt>
                <c:pt idx="43">
                  <c:v>80.05541811026704</c:v>
                </c:pt>
                <c:pt idx="44">
                  <c:v>84.11876203952227</c:v>
                </c:pt>
                <c:pt idx="45">
                  <c:v>88.38834764831844</c:v>
                </c:pt>
                <c:pt idx="46">
                  <c:v>92.87464307105928</c:v>
                </c:pt>
                <c:pt idx="47">
                  <c:v>97.58864776946376</c:v>
                </c:pt>
                <c:pt idx="48">
                  <c:v>102.54191950095475</c:v>
                </c:pt>
                <c:pt idx="49">
                  <c:v>107.74660265587222</c:v>
                </c:pt>
                <c:pt idx="50">
                  <c:v>113.21545803298834</c:v>
                </c:pt>
                <c:pt idx="51">
                  <c:v>118.96189412632745</c:v>
                </c:pt>
                <c:pt idx="52">
                  <c:v>125</c:v>
                </c:pt>
                <c:pt idx="53">
                  <c:v>131.34457983165242</c:v>
                </c:pt>
                <c:pt idx="54">
                  <c:v>138.01118920922653</c:v>
                </c:pt>
                <c:pt idx="55">
                  <c:v>145.01617327002035</c:v>
                </c:pt>
                <c:pt idx="56">
                  <c:v>152.37670677555943</c:v>
                </c:pt>
                <c:pt idx="57">
                  <c:v>160.11083622053408</c:v>
                </c:pt>
                <c:pt idx="58">
                  <c:v>168.23752407904453</c:v>
                </c:pt>
                <c:pt idx="59">
                  <c:v>176.7766952966369</c:v>
                </c:pt>
                <c:pt idx="60">
                  <c:v>185.74928614211856</c:v>
                </c:pt>
                <c:pt idx="61">
                  <c:v>195.17729553892752</c:v>
                </c:pt>
                <c:pt idx="62">
                  <c:v>205.0838390019095</c:v>
                </c:pt>
                <c:pt idx="63">
                  <c:v>215.49320531174445</c:v>
                </c:pt>
                <c:pt idx="64">
                  <c:v>226.43091606597667</c:v>
                </c:pt>
                <c:pt idx="65">
                  <c:v>237.9237882526549</c:v>
                </c:pt>
                <c:pt idx="66">
                  <c:v>250</c:v>
                </c:pt>
                <c:pt idx="67">
                  <c:v>262.68915966330485</c:v>
                </c:pt>
                <c:pt idx="68">
                  <c:v>276.02237841845306</c:v>
                </c:pt>
                <c:pt idx="69">
                  <c:v>290.0323465400407</c:v>
                </c:pt>
                <c:pt idx="70">
                  <c:v>304.75341355111885</c:v>
                </c:pt>
                <c:pt idx="71">
                  <c:v>320.22167244106816</c:v>
                </c:pt>
                <c:pt idx="72">
                  <c:v>336.47504815808907</c:v>
                </c:pt>
                <c:pt idx="73">
                  <c:v>353.5533905932738</c:v>
                </c:pt>
                <c:pt idx="74">
                  <c:v>371.4985722842371</c:v>
                </c:pt>
                <c:pt idx="75">
                  <c:v>390.35459107785505</c:v>
                </c:pt>
                <c:pt idx="76">
                  <c:v>410.167678003819</c:v>
                </c:pt>
                <c:pt idx="77">
                  <c:v>430.9864106234889</c:v>
                </c:pt>
                <c:pt idx="78">
                  <c:v>452.86183213195335</c:v>
                </c:pt>
                <c:pt idx="79">
                  <c:v>475.8475765053098</c:v>
                </c:pt>
                <c:pt idx="80">
                  <c:v>500</c:v>
                </c:pt>
                <c:pt idx="81">
                  <c:v>525.3783193266097</c:v>
                </c:pt>
                <c:pt idx="82">
                  <c:v>552.0447568369061</c:v>
                </c:pt>
                <c:pt idx="83">
                  <c:v>580.0646930800814</c:v>
                </c:pt>
                <c:pt idx="84">
                  <c:v>609.5068271022377</c:v>
                </c:pt>
                <c:pt idx="85">
                  <c:v>640.4433448821363</c:v>
                </c:pt>
                <c:pt idx="86">
                  <c:v>672.9500963161781</c:v>
                </c:pt>
                <c:pt idx="87">
                  <c:v>707.1067811865476</c:v>
                </c:pt>
                <c:pt idx="88">
                  <c:v>742.9971445684743</c:v>
                </c:pt>
                <c:pt idx="89">
                  <c:v>780.7091821557101</c:v>
                </c:pt>
                <c:pt idx="90">
                  <c:v>820.335356007638</c:v>
                </c:pt>
                <c:pt idx="91">
                  <c:v>861.9728212469778</c:v>
                </c:pt>
                <c:pt idx="92">
                  <c:v>905.7236642639067</c:v>
                </c:pt>
                <c:pt idx="93">
                  <c:v>951.6951530106196</c:v>
                </c:pt>
                <c:pt idx="94">
                  <c:v>1000</c:v>
                </c:pt>
                <c:pt idx="95">
                  <c:v>1050.7566386532194</c:v>
                </c:pt>
                <c:pt idx="96">
                  <c:v>1104.0895136738122</c:v>
                </c:pt>
                <c:pt idx="97">
                  <c:v>1160.1293861601628</c:v>
                </c:pt>
                <c:pt idx="98">
                  <c:v>1219.0136542044754</c:v>
                </c:pt>
                <c:pt idx="99">
                  <c:v>1280.8866897642727</c:v>
                </c:pt>
                <c:pt idx="100">
                  <c:v>1345.9001926323563</c:v>
                </c:pt>
                <c:pt idx="101">
                  <c:v>1414.213562373095</c:v>
                </c:pt>
                <c:pt idx="102">
                  <c:v>1485.9942891369485</c:v>
                </c:pt>
                <c:pt idx="103">
                  <c:v>1561.4183643114202</c:v>
                </c:pt>
                <c:pt idx="104">
                  <c:v>1640.670712015276</c:v>
                </c:pt>
                <c:pt idx="105">
                  <c:v>1723.9456424939556</c:v>
                </c:pt>
                <c:pt idx="106">
                  <c:v>1811.4473285278134</c:v>
                </c:pt>
                <c:pt idx="107">
                  <c:v>1903.3903060212392</c:v>
                </c:pt>
                <c:pt idx="108">
                  <c:v>2000</c:v>
                </c:pt>
                <c:pt idx="109">
                  <c:v>2101.513277306439</c:v>
                </c:pt>
                <c:pt idx="110">
                  <c:v>2208.1790273476245</c:v>
                </c:pt>
                <c:pt idx="111">
                  <c:v>2320.2587723203255</c:v>
                </c:pt>
                <c:pt idx="112">
                  <c:v>2438.027308408951</c:v>
                </c:pt>
                <c:pt idx="113">
                  <c:v>2561.7733795285453</c:v>
                </c:pt>
                <c:pt idx="114">
                  <c:v>2691.8003852647125</c:v>
                </c:pt>
                <c:pt idx="115">
                  <c:v>2828.42712474619</c:v>
                </c:pt>
                <c:pt idx="116">
                  <c:v>2971.988578273897</c:v>
                </c:pt>
                <c:pt idx="117">
                  <c:v>3122.8367286228404</c:v>
                </c:pt>
                <c:pt idx="118">
                  <c:v>3281.341424030552</c:v>
                </c:pt>
                <c:pt idx="119">
                  <c:v>3447.891284987911</c:v>
                </c:pt>
                <c:pt idx="120">
                  <c:v>3622.894657055627</c:v>
                </c:pt>
                <c:pt idx="121">
                  <c:v>3806.7806120424784</c:v>
                </c:pt>
                <c:pt idx="122">
                  <c:v>4000</c:v>
                </c:pt>
                <c:pt idx="123">
                  <c:v>4203.026554612878</c:v>
                </c:pt>
                <c:pt idx="124">
                  <c:v>4416.358054695249</c:v>
                </c:pt>
                <c:pt idx="125">
                  <c:v>4640.517544640651</c:v>
                </c:pt>
                <c:pt idx="126">
                  <c:v>4876.054616817902</c:v>
                </c:pt>
                <c:pt idx="127">
                  <c:v>5123.546759057091</c:v>
                </c:pt>
                <c:pt idx="128">
                  <c:v>5383.600770529425</c:v>
                </c:pt>
                <c:pt idx="129">
                  <c:v>5656.85424949238</c:v>
                </c:pt>
                <c:pt idx="130">
                  <c:v>5943.977156547794</c:v>
                </c:pt>
                <c:pt idx="131">
                  <c:v>6245.673457245681</c:v>
                </c:pt>
                <c:pt idx="132">
                  <c:v>6562.682848061104</c:v>
                </c:pt>
                <c:pt idx="133">
                  <c:v>6895.782569975822</c:v>
                </c:pt>
                <c:pt idx="134">
                  <c:v>7245.789314111254</c:v>
                </c:pt>
                <c:pt idx="135">
                  <c:v>7613.561224084957</c:v>
                </c:pt>
                <c:pt idx="136">
                  <c:v>8000</c:v>
                </c:pt>
                <c:pt idx="137">
                  <c:v>8406.053109225755</c:v>
                </c:pt>
                <c:pt idx="138">
                  <c:v>8832.716109390498</c:v>
                </c:pt>
                <c:pt idx="139">
                  <c:v>9281.035089281302</c:v>
                </c:pt>
                <c:pt idx="140">
                  <c:v>9752.109233635803</c:v>
                </c:pt>
                <c:pt idx="141">
                  <c:v>10247.093518114181</c:v>
                </c:pt>
              </c:numCache>
            </c:numRef>
          </c:xVal>
          <c:yVal>
            <c:numRef>
              <c:f>Reflections!$U$2:$U$143</c:f>
              <c:numCache>
                <c:ptCount val="142"/>
                <c:pt idx="0">
                  <c:v>-9</c:v>
                </c:pt>
                <c:pt idx="1">
                  <c:v>-9</c:v>
                </c:pt>
                <c:pt idx="2">
                  <c:v>-9</c:v>
                </c:pt>
                <c:pt idx="3">
                  <c:v>-9</c:v>
                </c:pt>
                <c:pt idx="4">
                  <c:v>-9</c:v>
                </c:pt>
                <c:pt idx="5">
                  <c:v>-9</c:v>
                </c:pt>
                <c:pt idx="6">
                  <c:v>-9</c:v>
                </c:pt>
                <c:pt idx="7">
                  <c:v>-9</c:v>
                </c:pt>
                <c:pt idx="8">
                  <c:v>-9</c:v>
                </c:pt>
                <c:pt idx="9">
                  <c:v>-9</c:v>
                </c:pt>
                <c:pt idx="10">
                  <c:v>-9</c:v>
                </c:pt>
                <c:pt idx="11">
                  <c:v>-9</c:v>
                </c:pt>
                <c:pt idx="12">
                  <c:v>-9</c:v>
                </c:pt>
                <c:pt idx="13">
                  <c:v>-9</c:v>
                </c:pt>
                <c:pt idx="14">
                  <c:v>-9</c:v>
                </c:pt>
                <c:pt idx="15">
                  <c:v>-9</c:v>
                </c:pt>
                <c:pt idx="16">
                  <c:v>-9</c:v>
                </c:pt>
                <c:pt idx="17">
                  <c:v>-9</c:v>
                </c:pt>
                <c:pt idx="18">
                  <c:v>-9</c:v>
                </c:pt>
                <c:pt idx="19">
                  <c:v>-9</c:v>
                </c:pt>
                <c:pt idx="20">
                  <c:v>-9</c:v>
                </c:pt>
                <c:pt idx="21">
                  <c:v>-9</c:v>
                </c:pt>
                <c:pt idx="22">
                  <c:v>-9</c:v>
                </c:pt>
                <c:pt idx="23">
                  <c:v>-9</c:v>
                </c:pt>
                <c:pt idx="24">
                  <c:v>-9</c:v>
                </c:pt>
                <c:pt idx="25">
                  <c:v>-9</c:v>
                </c:pt>
                <c:pt idx="26">
                  <c:v>-9</c:v>
                </c:pt>
                <c:pt idx="27">
                  <c:v>-9</c:v>
                </c:pt>
                <c:pt idx="28">
                  <c:v>-9</c:v>
                </c:pt>
                <c:pt idx="29">
                  <c:v>-9</c:v>
                </c:pt>
                <c:pt idx="30">
                  <c:v>-9</c:v>
                </c:pt>
                <c:pt idx="31">
                  <c:v>-9</c:v>
                </c:pt>
                <c:pt idx="32">
                  <c:v>-9</c:v>
                </c:pt>
                <c:pt idx="33">
                  <c:v>-9</c:v>
                </c:pt>
                <c:pt idx="34">
                  <c:v>-9</c:v>
                </c:pt>
                <c:pt idx="35">
                  <c:v>-9</c:v>
                </c:pt>
                <c:pt idx="36">
                  <c:v>-9</c:v>
                </c:pt>
                <c:pt idx="37">
                  <c:v>-9</c:v>
                </c:pt>
                <c:pt idx="38">
                  <c:v>-9</c:v>
                </c:pt>
                <c:pt idx="39">
                  <c:v>-9</c:v>
                </c:pt>
                <c:pt idx="40">
                  <c:v>-9</c:v>
                </c:pt>
                <c:pt idx="41">
                  <c:v>-9</c:v>
                </c:pt>
                <c:pt idx="42">
                  <c:v>-9</c:v>
                </c:pt>
                <c:pt idx="43">
                  <c:v>-9</c:v>
                </c:pt>
                <c:pt idx="44">
                  <c:v>-9</c:v>
                </c:pt>
                <c:pt idx="45">
                  <c:v>-9</c:v>
                </c:pt>
                <c:pt idx="46">
                  <c:v>-9</c:v>
                </c:pt>
                <c:pt idx="47">
                  <c:v>-9</c:v>
                </c:pt>
                <c:pt idx="48">
                  <c:v>-9</c:v>
                </c:pt>
                <c:pt idx="49">
                  <c:v>-9</c:v>
                </c:pt>
                <c:pt idx="50">
                  <c:v>-9</c:v>
                </c:pt>
                <c:pt idx="51">
                  <c:v>-9</c:v>
                </c:pt>
                <c:pt idx="52">
                  <c:v>-9</c:v>
                </c:pt>
                <c:pt idx="53">
                  <c:v>-9</c:v>
                </c:pt>
                <c:pt idx="54">
                  <c:v>-9</c:v>
                </c:pt>
                <c:pt idx="55">
                  <c:v>-9</c:v>
                </c:pt>
                <c:pt idx="56">
                  <c:v>-9</c:v>
                </c:pt>
                <c:pt idx="57">
                  <c:v>-9</c:v>
                </c:pt>
                <c:pt idx="58">
                  <c:v>-9</c:v>
                </c:pt>
                <c:pt idx="59">
                  <c:v>-9</c:v>
                </c:pt>
                <c:pt idx="60">
                  <c:v>-9</c:v>
                </c:pt>
                <c:pt idx="61">
                  <c:v>-9</c:v>
                </c:pt>
                <c:pt idx="62">
                  <c:v>-9</c:v>
                </c:pt>
                <c:pt idx="63">
                  <c:v>-9</c:v>
                </c:pt>
                <c:pt idx="64">
                  <c:v>-9</c:v>
                </c:pt>
                <c:pt idx="65">
                  <c:v>-9</c:v>
                </c:pt>
                <c:pt idx="66">
                  <c:v>-9</c:v>
                </c:pt>
                <c:pt idx="67">
                  <c:v>-9</c:v>
                </c:pt>
                <c:pt idx="68">
                  <c:v>-9</c:v>
                </c:pt>
                <c:pt idx="69">
                  <c:v>-9</c:v>
                </c:pt>
                <c:pt idx="70">
                  <c:v>-9</c:v>
                </c:pt>
                <c:pt idx="71">
                  <c:v>-9</c:v>
                </c:pt>
                <c:pt idx="72">
                  <c:v>-9</c:v>
                </c:pt>
                <c:pt idx="73">
                  <c:v>-9</c:v>
                </c:pt>
                <c:pt idx="74">
                  <c:v>-9</c:v>
                </c:pt>
                <c:pt idx="75">
                  <c:v>-9</c:v>
                </c:pt>
                <c:pt idx="76">
                  <c:v>-9</c:v>
                </c:pt>
                <c:pt idx="77">
                  <c:v>-9</c:v>
                </c:pt>
                <c:pt idx="78">
                  <c:v>-9</c:v>
                </c:pt>
                <c:pt idx="79">
                  <c:v>-9</c:v>
                </c:pt>
                <c:pt idx="80">
                  <c:v>-9</c:v>
                </c:pt>
                <c:pt idx="81">
                  <c:v>-9</c:v>
                </c:pt>
                <c:pt idx="82">
                  <c:v>-9</c:v>
                </c:pt>
                <c:pt idx="83">
                  <c:v>-9</c:v>
                </c:pt>
                <c:pt idx="84">
                  <c:v>-9</c:v>
                </c:pt>
                <c:pt idx="85">
                  <c:v>-9</c:v>
                </c:pt>
                <c:pt idx="86">
                  <c:v>-9</c:v>
                </c:pt>
                <c:pt idx="87">
                  <c:v>-9</c:v>
                </c:pt>
                <c:pt idx="88">
                  <c:v>-9</c:v>
                </c:pt>
                <c:pt idx="89">
                  <c:v>-9</c:v>
                </c:pt>
                <c:pt idx="90">
                  <c:v>-9</c:v>
                </c:pt>
                <c:pt idx="91">
                  <c:v>-9</c:v>
                </c:pt>
                <c:pt idx="92">
                  <c:v>-9</c:v>
                </c:pt>
                <c:pt idx="93">
                  <c:v>-9</c:v>
                </c:pt>
                <c:pt idx="94">
                  <c:v>-9</c:v>
                </c:pt>
                <c:pt idx="95">
                  <c:v>-9</c:v>
                </c:pt>
                <c:pt idx="96">
                  <c:v>-9</c:v>
                </c:pt>
                <c:pt idx="97">
                  <c:v>-9</c:v>
                </c:pt>
                <c:pt idx="98">
                  <c:v>-9</c:v>
                </c:pt>
                <c:pt idx="99">
                  <c:v>-9</c:v>
                </c:pt>
                <c:pt idx="100">
                  <c:v>-9</c:v>
                </c:pt>
                <c:pt idx="101">
                  <c:v>-9</c:v>
                </c:pt>
                <c:pt idx="102">
                  <c:v>-9</c:v>
                </c:pt>
                <c:pt idx="103">
                  <c:v>-9</c:v>
                </c:pt>
                <c:pt idx="104">
                  <c:v>-9</c:v>
                </c:pt>
                <c:pt idx="105">
                  <c:v>-9</c:v>
                </c:pt>
                <c:pt idx="106">
                  <c:v>-9</c:v>
                </c:pt>
                <c:pt idx="107">
                  <c:v>-9</c:v>
                </c:pt>
                <c:pt idx="108">
                  <c:v>-9</c:v>
                </c:pt>
                <c:pt idx="109">
                  <c:v>-9</c:v>
                </c:pt>
                <c:pt idx="110">
                  <c:v>-9</c:v>
                </c:pt>
                <c:pt idx="111">
                  <c:v>-9</c:v>
                </c:pt>
                <c:pt idx="112">
                  <c:v>-9</c:v>
                </c:pt>
                <c:pt idx="113">
                  <c:v>-9</c:v>
                </c:pt>
                <c:pt idx="114">
                  <c:v>-9</c:v>
                </c:pt>
                <c:pt idx="115">
                  <c:v>-9</c:v>
                </c:pt>
                <c:pt idx="116">
                  <c:v>-9</c:v>
                </c:pt>
                <c:pt idx="117">
                  <c:v>-9</c:v>
                </c:pt>
                <c:pt idx="118">
                  <c:v>-9</c:v>
                </c:pt>
                <c:pt idx="119">
                  <c:v>-9</c:v>
                </c:pt>
                <c:pt idx="120">
                  <c:v>-9</c:v>
                </c:pt>
                <c:pt idx="121">
                  <c:v>-9</c:v>
                </c:pt>
                <c:pt idx="122">
                  <c:v>-9</c:v>
                </c:pt>
                <c:pt idx="123">
                  <c:v>-9</c:v>
                </c:pt>
                <c:pt idx="124">
                  <c:v>-9</c:v>
                </c:pt>
                <c:pt idx="125">
                  <c:v>-9</c:v>
                </c:pt>
                <c:pt idx="126">
                  <c:v>-9</c:v>
                </c:pt>
                <c:pt idx="127">
                  <c:v>-9</c:v>
                </c:pt>
                <c:pt idx="128">
                  <c:v>-9</c:v>
                </c:pt>
                <c:pt idx="129">
                  <c:v>-9</c:v>
                </c:pt>
                <c:pt idx="130">
                  <c:v>-9</c:v>
                </c:pt>
                <c:pt idx="131">
                  <c:v>-9</c:v>
                </c:pt>
                <c:pt idx="132">
                  <c:v>-9</c:v>
                </c:pt>
                <c:pt idx="133">
                  <c:v>-9</c:v>
                </c:pt>
                <c:pt idx="134">
                  <c:v>-9</c:v>
                </c:pt>
                <c:pt idx="135">
                  <c:v>-9</c:v>
                </c:pt>
                <c:pt idx="136">
                  <c:v>-9</c:v>
                </c:pt>
                <c:pt idx="137">
                  <c:v>-9</c:v>
                </c:pt>
                <c:pt idx="138">
                  <c:v>-9</c:v>
                </c:pt>
                <c:pt idx="139">
                  <c:v>-9</c:v>
                </c:pt>
                <c:pt idx="140">
                  <c:v>-9</c:v>
                </c:pt>
                <c:pt idx="141">
                  <c:v>-9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Reflections!$V$1</c:f>
              <c:strCache>
                <c:ptCount val="1"/>
                <c:pt idx="0">
                  <c:v>Amp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Reflections!$N$2:$N$143</c:f>
              <c:numCache>
                <c:ptCount val="142"/>
                <c:pt idx="0">
                  <c:v>9.523544173472464</c:v>
                </c:pt>
                <c:pt idx="1">
                  <c:v>10.00692726378338</c:v>
                </c:pt>
                <c:pt idx="2">
                  <c:v>10.514845254940283</c:v>
                </c:pt>
                <c:pt idx="3">
                  <c:v>11.048543456039805</c:v>
                </c:pt>
                <c:pt idx="4">
                  <c:v>11.60933038388241</c:v>
                </c:pt>
                <c:pt idx="5">
                  <c:v>12.19858097118297</c:v>
                </c:pt>
                <c:pt idx="6">
                  <c:v>12.817739937619343</c:v>
                </c:pt>
                <c:pt idx="7">
                  <c:v>13.468325331984028</c:v>
                </c:pt>
                <c:pt idx="8">
                  <c:v>14.151932254123542</c:v>
                </c:pt>
                <c:pt idx="9">
                  <c:v>14.870236765790931</c:v>
                </c:pt>
                <c:pt idx="10">
                  <c:v>15.625</c:v>
                </c:pt>
                <c:pt idx="11">
                  <c:v>16.418072478956553</c:v>
                </c:pt>
                <c:pt idx="12">
                  <c:v>17.251398651153316</c:v>
                </c:pt>
                <c:pt idx="13">
                  <c:v>18.127021658752543</c:v>
                </c:pt>
                <c:pt idx="14">
                  <c:v>19.04708834694493</c:v>
                </c:pt>
                <c:pt idx="15">
                  <c:v>20.01385452756676</c:v>
                </c:pt>
                <c:pt idx="16">
                  <c:v>21.029690509880567</c:v>
                </c:pt>
                <c:pt idx="17">
                  <c:v>22.09708691207961</c:v>
                </c:pt>
                <c:pt idx="18">
                  <c:v>23.21866076776482</c:v>
                </c:pt>
                <c:pt idx="19">
                  <c:v>24.39716194236594</c:v>
                </c:pt>
                <c:pt idx="20">
                  <c:v>25.635479875238687</c:v>
                </c:pt>
                <c:pt idx="21">
                  <c:v>26.936650663968056</c:v>
                </c:pt>
                <c:pt idx="22">
                  <c:v>28.303864508247084</c:v>
                </c:pt>
                <c:pt idx="23">
                  <c:v>29.740473531581863</c:v>
                </c:pt>
                <c:pt idx="24">
                  <c:v>31.25</c:v>
                </c:pt>
                <c:pt idx="25">
                  <c:v>32.836144957913106</c:v>
                </c:pt>
                <c:pt idx="26">
                  <c:v>34.50279730230663</c:v>
                </c:pt>
                <c:pt idx="27">
                  <c:v>36.25404331750509</c:v>
                </c:pt>
                <c:pt idx="28">
                  <c:v>38.09417669388986</c:v>
                </c:pt>
                <c:pt idx="29">
                  <c:v>40.02770905513352</c:v>
                </c:pt>
                <c:pt idx="30">
                  <c:v>42.05938101976113</c:v>
                </c:pt>
                <c:pt idx="31">
                  <c:v>44.19417382415922</c:v>
                </c:pt>
                <c:pt idx="32">
                  <c:v>46.43732153552964</c:v>
                </c:pt>
                <c:pt idx="33">
                  <c:v>48.79432388473188</c:v>
                </c:pt>
                <c:pt idx="34">
                  <c:v>51.270959750477374</c:v>
                </c:pt>
                <c:pt idx="35">
                  <c:v>53.87330132793611</c:v>
                </c:pt>
                <c:pt idx="36">
                  <c:v>56.60772901649417</c:v>
                </c:pt>
                <c:pt idx="37">
                  <c:v>59.480947063163725</c:v>
                </c:pt>
                <c:pt idx="38">
                  <c:v>62.5</c:v>
                </c:pt>
                <c:pt idx="39">
                  <c:v>65.67228991582621</c:v>
                </c:pt>
                <c:pt idx="40">
                  <c:v>69.00559460461326</c:v>
                </c:pt>
                <c:pt idx="41">
                  <c:v>72.50808663501017</c:v>
                </c:pt>
                <c:pt idx="42">
                  <c:v>76.18835338777971</c:v>
                </c:pt>
                <c:pt idx="43">
                  <c:v>80.05541811026704</c:v>
                </c:pt>
                <c:pt idx="44">
                  <c:v>84.11876203952227</c:v>
                </c:pt>
                <c:pt idx="45">
                  <c:v>88.38834764831844</c:v>
                </c:pt>
                <c:pt idx="46">
                  <c:v>92.87464307105928</c:v>
                </c:pt>
                <c:pt idx="47">
                  <c:v>97.58864776946376</c:v>
                </c:pt>
                <c:pt idx="48">
                  <c:v>102.54191950095475</c:v>
                </c:pt>
                <c:pt idx="49">
                  <c:v>107.74660265587222</c:v>
                </c:pt>
                <c:pt idx="50">
                  <c:v>113.21545803298834</c:v>
                </c:pt>
                <c:pt idx="51">
                  <c:v>118.96189412632745</c:v>
                </c:pt>
                <c:pt idx="52">
                  <c:v>125</c:v>
                </c:pt>
                <c:pt idx="53">
                  <c:v>131.34457983165242</c:v>
                </c:pt>
                <c:pt idx="54">
                  <c:v>138.01118920922653</c:v>
                </c:pt>
                <c:pt idx="55">
                  <c:v>145.01617327002035</c:v>
                </c:pt>
                <c:pt idx="56">
                  <c:v>152.37670677555943</c:v>
                </c:pt>
                <c:pt idx="57">
                  <c:v>160.11083622053408</c:v>
                </c:pt>
                <c:pt idx="58">
                  <c:v>168.23752407904453</c:v>
                </c:pt>
                <c:pt idx="59">
                  <c:v>176.7766952966369</c:v>
                </c:pt>
                <c:pt idx="60">
                  <c:v>185.74928614211856</c:v>
                </c:pt>
                <c:pt idx="61">
                  <c:v>195.17729553892752</c:v>
                </c:pt>
                <c:pt idx="62">
                  <c:v>205.0838390019095</c:v>
                </c:pt>
                <c:pt idx="63">
                  <c:v>215.49320531174445</c:v>
                </c:pt>
                <c:pt idx="64">
                  <c:v>226.43091606597667</c:v>
                </c:pt>
                <c:pt idx="65">
                  <c:v>237.9237882526549</c:v>
                </c:pt>
                <c:pt idx="66">
                  <c:v>250</c:v>
                </c:pt>
                <c:pt idx="67">
                  <c:v>262.68915966330485</c:v>
                </c:pt>
                <c:pt idx="68">
                  <c:v>276.02237841845306</c:v>
                </c:pt>
                <c:pt idx="69">
                  <c:v>290.0323465400407</c:v>
                </c:pt>
                <c:pt idx="70">
                  <c:v>304.75341355111885</c:v>
                </c:pt>
                <c:pt idx="71">
                  <c:v>320.22167244106816</c:v>
                </c:pt>
                <c:pt idx="72">
                  <c:v>336.47504815808907</c:v>
                </c:pt>
                <c:pt idx="73">
                  <c:v>353.5533905932738</c:v>
                </c:pt>
                <c:pt idx="74">
                  <c:v>371.4985722842371</c:v>
                </c:pt>
                <c:pt idx="75">
                  <c:v>390.35459107785505</c:v>
                </c:pt>
                <c:pt idx="76">
                  <c:v>410.167678003819</c:v>
                </c:pt>
                <c:pt idx="77">
                  <c:v>430.9864106234889</c:v>
                </c:pt>
                <c:pt idx="78">
                  <c:v>452.86183213195335</c:v>
                </c:pt>
                <c:pt idx="79">
                  <c:v>475.8475765053098</c:v>
                </c:pt>
                <c:pt idx="80">
                  <c:v>500</c:v>
                </c:pt>
                <c:pt idx="81">
                  <c:v>525.3783193266097</c:v>
                </c:pt>
                <c:pt idx="82">
                  <c:v>552.0447568369061</c:v>
                </c:pt>
                <c:pt idx="83">
                  <c:v>580.0646930800814</c:v>
                </c:pt>
                <c:pt idx="84">
                  <c:v>609.5068271022377</c:v>
                </c:pt>
                <c:pt idx="85">
                  <c:v>640.4433448821363</c:v>
                </c:pt>
                <c:pt idx="86">
                  <c:v>672.9500963161781</c:v>
                </c:pt>
                <c:pt idx="87">
                  <c:v>707.1067811865476</c:v>
                </c:pt>
                <c:pt idx="88">
                  <c:v>742.9971445684743</c:v>
                </c:pt>
                <c:pt idx="89">
                  <c:v>780.7091821557101</c:v>
                </c:pt>
                <c:pt idx="90">
                  <c:v>820.335356007638</c:v>
                </c:pt>
                <c:pt idx="91">
                  <c:v>861.9728212469778</c:v>
                </c:pt>
                <c:pt idx="92">
                  <c:v>905.7236642639067</c:v>
                </c:pt>
                <c:pt idx="93">
                  <c:v>951.6951530106196</c:v>
                </c:pt>
                <c:pt idx="94">
                  <c:v>1000</c:v>
                </c:pt>
                <c:pt idx="95">
                  <c:v>1050.7566386532194</c:v>
                </c:pt>
                <c:pt idx="96">
                  <c:v>1104.0895136738122</c:v>
                </c:pt>
                <c:pt idx="97">
                  <c:v>1160.1293861601628</c:v>
                </c:pt>
                <c:pt idx="98">
                  <c:v>1219.0136542044754</c:v>
                </c:pt>
                <c:pt idx="99">
                  <c:v>1280.8866897642727</c:v>
                </c:pt>
                <c:pt idx="100">
                  <c:v>1345.9001926323563</c:v>
                </c:pt>
                <c:pt idx="101">
                  <c:v>1414.213562373095</c:v>
                </c:pt>
                <c:pt idx="102">
                  <c:v>1485.9942891369485</c:v>
                </c:pt>
                <c:pt idx="103">
                  <c:v>1561.4183643114202</c:v>
                </c:pt>
                <c:pt idx="104">
                  <c:v>1640.670712015276</c:v>
                </c:pt>
                <c:pt idx="105">
                  <c:v>1723.9456424939556</c:v>
                </c:pt>
                <c:pt idx="106">
                  <c:v>1811.4473285278134</c:v>
                </c:pt>
                <c:pt idx="107">
                  <c:v>1903.3903060212392</c:v>
                </c:pt>
                <c:pt idx="108">
                  <c:v>2000</c:v>
                </c:pt>
                <c:pt idx="109">
                  <c:v>2101.513277306439</c:v>
                </c:pt>
                <c:pt idx="110">
                  <c:v>2208.1790273476245</c:v>
                </c:pt>
                <c:pt idx="111">
                  <c:v>2320.2587723203255</c:v>
                </c:pt>
                <c:pt idx="112">
                  <c:v>2438.027308408951</c:v>
                </c:pt>
                <c:pt idx="113">
                  <c:v>2561.7733795285453</c:v>
                </c:pt>
                <c:pt idx="114">
                  <c:v>2691.8003852647125</c:v>
                </c:pt>
                <c:pt idx="115">
                  <c:v>2828.42712474619</c:v>
                </c:pt>
                <c:pt idx="116">
                  <c:v>2971.988578273897</c:v>
                </c:pt>
                <c:pt idx="117">
                  <c:v>3122.8367286228404</c:v>
                </c:pt>
                <c:pt idx="118">
                  <c:v>3281.341424030552</c:v>
                </c:pt>
                <c:pt idx="119">
                  <c:v>3447.891284987911</c:v>
                </c:pt>
                <c:pt idx="120">
                  <c:v>3622.894657055627</c:v>
                </c:pt>
                <c:pt idx="121">
                  <c:v>3806.7806120424784</c:v>
                </c:pt>
                <c:pt idx="122">
                  <c:v>4000</c:v>
                </c:pt>
                <c:pt idx="123">
                  <c:v>4203.026554612878</c:v>
                </c:pt>
                <c:pt idx="124">
                  <c:v>4416.358054695249</c:v>
                </c:pt>
                <c:pt idx="125">
                  <c:v>4640.517544640651</c:v>
                </c:pt>
                <c:pt idx="126">
                  <c:v>4876.054616817902</c:v>
                </c:pt>
                <c:pt idx="127">
                  <c:v>5123.546759057091</c:v>
                </c:pt>
                <c:pt idx="128">
                  <c:v>5383.600770529425</c:v>
                </c:pt>
                <c:pt idx="129">
                  <c:v>5656.85424949238</c:v>
                </c:pt>
                <c:pt idx="130">
                  <c:v>5943.977156547794</c:v>
                </c:pt>
                <c:pt idx="131">
                  <c:v>6245.673457245681</c:v>
                </c:pt>
                <c:pt idx="132">
                  <c:v>6562.682848061104</c:v>
                </c:pt>
                <c:pt idx="133">
                  <c:v>6895.782569975822</c:v>
                </c:pt>
                <c:pt idx="134">
                  <c:v>7245.789314111254</c:v>
                </c:pt>
                <c:pt idx="135">
                  <c:v>7613.561224084957</c:v>
                </c:pt>
                <c:pt idx="136">
                  <c:v>8000</c:v>
                </c:pt>
                <c:pt idx="137">
                  <c:v>8406.053109225755</c:v>
                </c:pt>
                <c:pt idx="138">
                  <c:v>8832.716109390498</c:v>
                </c:pt>
                <c:pt idx="139">
                  <c:v>9281.035089281302</c:v>
                </c:pt>
                <c:pt idx="140">
                  <c:v>9752.109233635803</c:v>
                </c:pt>
                <c:pt idx="141">
                  <c:v>10247.093518114181</c:v>
                </c:pt>
              </c:numCache>
            </c:numRef>
          </c:xVal>
          <c:yVal>
            <c:numRef>
              <c:f>Reflections!$V$2:$V$143</c:f>
              <c:numCache>
                <c:ptCount val="142"/>
                <c:pt idx="0">
                  <c:v>-4.686702880726559</c:v>
                </c:pt>
                <c:pt idx="1">
                  <c:v>-3.5747912137959093</c:v>
                </c:pt>
                <c:pt idx="2">
                  <c:v>-2.5519205666831484</c:v>
                </c:pt>
                <c:pt idx="3">
                  <c:v>-1.6133394711610936</c:v>
                </c:pt>
                <c:pt idx="4">
                  <c:v>-0.754085658522774</c:v>
                </c:pt>
                <c:pt idx="5">
                  <c:v>0.030898175267199297</c:v>
                </c:pt>
                <c:pt idx="6">
                  <c:v>0.7466641268315457</c:v>
                </c:pt>
                <c:pt idx="7">
                  <c:v>1.398176124214605</c:v>
                </c:pt>
                <c:pt idx="8">
                  <c:v>1.990244409772637</c:v>
                </c:pt>
                <c:pt idx="9">
                  <c:v>2.5274764579727345</c:v>
                </c:pt>
                <c:pt idx="10">
                  <c:v>3.014242571196901</c:v>
                </c:pt>
                <c:pt idx="11">
                  <c:v>3.454654014875464</c:v>
                </c:pt>
                <c:pt idx="12">
                  <c:v>3.852551453342456</c:v>
                </c:pt>
                <c:pt idx="13">
                  <c:v>4.211501542190408</c:v>
                </c:pt>
                <c:pt idx="14">
                  <c:v>4.5347997445910595</c:v>
                </c:pt>
                <c:pt idx="15">
                  <c:v>4.82547770774231</c:v>
                </c:pt>
                <c:pt idx="16">
                  <c:v>5.086313818586934</c:v>
                </c:pt>
                <c:pt idx="17">
                  <c:v>5.319845827957195</c:v>
                </c:pt>
                <c:pt idx="18">
                  <c:v>5.528384674142519</c:v>
                </c:pt>
                <c:pt idx="19">
                  <c:v>5.714028843969652</c:v>
                </c:pt>
                <c:pt idx="20">
                  <c:v>5.878678780850326</c:v>
                </c:pt>
                <c:pt idx="21">
                  <c:v>6.024050987209715</c:v>
                </c:pt>
                <c:pt idx="22">
                  <c:v>6.151691577237734</c:v>
                </c:pt>
                <c:pt idx="23">
                  <c:v>6.26298911956841</c:v>
                </c:pt>
                <c:pt idx="24">
                  <c:v>6.359186672795152</c:v>
                </c:pt>
                <c:pt idx="25">
                  <c:v>6.441392963774803</c:v>
                </c:pt>
                <c:pt idx="26">
                  <c:v>6.510592693012517</c:v>
                </c:pt>
                <c:pt idx="27">
                  <c:v>6.567655976023477</c:v>
                </c:pt>
                <c:pt idx="28">
                  <c:v>6.613346946862933</c:v>
                </c:pt>
                <c:pt idx="29">
                  <c:v>6.648331561953559</c:v>
                </c:pt>
                <c:pt idx="30">
                  <c:v>6.673184650472047</c:v>
                </c:pt>
                <c:pt idx="31">
                  <c:v>6.688396263120745</c:v>
                </c:pt>
                <c:pt idx="32">
                  <c:v>6.694377375093607</c:v>
                </c:pt>
                <c:pt idx="33">
                  <c:v>6.691465002256062</c:v>
                </c:pt>
                <c:pt idx="34">
                  <c:v>6.679926792675066</c:v>
                </c:pt>
                <c:pt idx="35">
                  <c:v>6.659965159259969</c:v>
                </c:pt>
                <c:pt idx="36">
                  <c:v>6.631721023971111</c:v>
                </c:pt>
                <c:pt idx="37">
                  <c:v>6.595277250388173</c:v>
                </c:pt>
                <c:pt idx="38">
                  <c:v>6.550661850007893</c:v>
                </c:pt>
                <c:pt idx="39">
                  <c:v>6.4978510591378855</c:v>
                </c:pt>
                <c:pt idx="40">
                  <c:v>6.436772398453918</c:v>
                </c:pt>
                <c:pt idx="41">
                  <c:v>6.367307847119261</c:v>
                </c:pt>
                <c:pt idx="42">
                  <c:v>6.289297288930565</c:v>
                </c:pt>
                <c:pt idx="43">
                  <c:v>6.202542420568774</c:v>
                </c:pt>
                <c:pt idx="44">
                  <c:v>6.106811353242159</c:v>
                </c:pt>
                <c:pt idx="45">
                  <c:v>6.001844190596094</c:v>
                </c:pt>
                <c:pt idx="46">
                  <c:v>5.887359929723976</c:v>
                </c:pt>
                <c:pt idx="47">
                  <c:v>5.763065110551356</c:v>
                </c:pt>
                <c:pt idx="48">
                  <c:v>5.628664733794015</c:v>
                </c:pt>
                <c:pt idx="49">
                  <c:v>5.483876080633849</c:v>
                </c:pt>
                <c:pt idx="50">
                  <c:v>5.3284461985499565</c:v>
                </c:pt>
                <c:pt idx="51">
                  <c:v>5.162173965356399</c:v>
                </c:pt>
                <c:pt idx="52">
                  <c:v>4.984937801122706</c:v>
                </c:pt>
                <c:pt idx="53">
                  <c:v>4.796730251706117</c:v>
                </c:pt>
                <c:pt idx="54">
                  <c:v>4.597700792720972</c:v>
                </c:pt>
                <c:pt idx="55">
                  <c:v>4.388208255172749</c:v>
                </c:pt>
                <c:pt idx="56">
                  <c:v>4.168884182623991</c:v>
                </c:pt>
                <c:pt idx="57">
                  <c:v>3.9407080849477567</c:v>
                </c:pt>
                <c:pt idx="58">
                  <c:v>3.705094794897761</c:v>
                </c:pt>
                <c:pt idx="59">
                  <c:v>3.463992740297405</c:v>
                </c:pt>
                <c:pt idx="60">
                  <c:v>3.219989638967524</c:v>
                </c:pt>
                <c:pt idx="61">
                  <c:v>2.97641860272756</c:v>
                </c:pt>
                <c:pt idx="62">
                  <c:v>2.7374526604819227</c:v>
                </c:pt>
                <c:pt idx="63">
                  <c:v>2.5081692781451137</c:v>
                </c:pt>
                <c:pt idx="64">
                  <c:v>2.294559098945777</c:v>
                </c:pt>
                <c:pt idx="65">
                  <c:v>2.103446311131875</c:v>
                </c:pt>
                <c:pt idx="66">
                  <c:v>1.9422845099939836</c:v>
                </c:pt>
                <c:pt idx="67">
                  <c:v>1.818795666571812</c:v>
                </c:pt>
                <c:pt idx="68">
                  <c:v>1.7404352522667361</c:v>
                </c:pt>
                <c:pt idx="69">
                  <c:v>1.7136963360151674</c:v>
                </c:pt>
                <c:pt idx="70">
                  <c:v>1.7433072500187676</c:v>
                </c:pt>
                <c:pt idx="71">
                  <c:v>1.8314213440612859</c:v>
                </c:pt>
                <c:pt idx="72">
                  <c:v>1.9769268446800303</c:v>
                </c:pt>
                <c:pt idx="73">
                  <c:v>2.175002976334395</c:v>
                </c:pt>
                <c:pt idx="74">
                  <c:v>2.417008098073074</c:v>
                </c:pt>
                <c:pt idx="75">
                  <c:v>2.6907165768608876</c:v>
                </c:pt>
                <c:pt idx="76">
                  <c:v>2.980848278126481</c:v>
                </c:pt>
                <c:pt idx="77">
                  <c:v>3.231796586319394</c:v>
                </c:pt>
                <c:pt idx="78">
                  <c:v>3.4571470456368756</c:v>
                </c:pt>
                <c:pt idx="79">
                  <c:v>3.594991369881229</c:v>
                </c:pt>
                <c:pt idx="80">
                  <c:v>3.6667098546652195</c:v>
                </c:pt>
                <c:pt idx="81">
                  <c:v>3.6109257755871877</c:v>
                </c:pt>
                <c:pt idx="82">
                  <c:v>3.4618158274058173</c:v>
                </c:pt>
                <c:pt idx="83">
                  <c:v>3.168330949690315</c:v>
                </c:pt>
                <c:pt idx="84">
                  <c:v>2.7388833221439066</c:v>
                </c:pt>
                <c:pt idx="85">
                  <c:v>2.244284905052189</c:v>
                </c:pt>
                <c:pt idx="86">
                  <c:v>1.7213574164928336</c:v>
                </c:pt>
                <c:pt idx="87">
                  <c:v>1.218602205689237</c:v>
                </c:pt>
                <c:pt idx="88">
                  <c:v>0.7884893844831391</c:v>
                </c:pt>
                <c:pt idx="89">
                  <c:v>0.4730526553906621</c:v>
                </c:pt>
                <c:pt idx="90">
                  <c:v>0.2870346106798094</c:v>
                </c:pt>
                <c:pt idx="91">
                  <c:v>0.2079537585682402</c:v>
                </c:pt>
                <c:pt idx="92">
                  <c:v>0.1976240247305808</c:v>
                </c:pt>
                <c:pt idx="93">
                  <c:v>0.20951454316132695</c:v>
                </c:pt>
                <c:pt idx="94">
                  <c:v>0.18939731492525858</c:v>
                </c:pt>
                <c:pt idx="95">
                  <c:v>0.15460575275843366</c:v>
                </c:pt>
                <c:pt idx="96">
                  <c:v>0.08340701031789188</c:v>
                </c:pt>
                <c:pt idx="97">
                  <c:v>0.03872202935738503</c:v>
                </c:pt>
                <c:pt idx="98">
                  <c:v>-0.0008064988230859059</c:v>
                </c:pt>
                <c:pt idx="99">
                  <c:v>-0.0007304650693856584</c:v>
                </c:pt>
                <c:pt idx="100">
                  <c:v>-0.0006615994993564397</c:v>
                </c:pt>
                <c:pt idx="101">
                  <c:v>-0.0005992263229077624</c:v>
                </c:pt>
                <c:pt idx="102">
                  <c:v>-0.0005427334609696919</c:v>
                </c:pt>
                <c:pt idx="103">
                  <c:v>-0.0004915665390362411</c:v>
                </c:pt>
                <c:pt idx="104">
                  <c:v>-0.00044522344700772404</c:v>
                </c:pt>
                <c:pt idx="105">
                  <c:v>-0.0004032494118721269</c:v>
                </c:pt>
                <c:pt idx="106">
                  <c:v>-0.0003652325349605182</c:v>
                </c:pt>
                <c:pt idx="107">
                  <c:v>-0.0003307997498949248</c:v>
                </c:pt>
                <c:pt idx="108">
                  <c:v>-0.0002996131616271329</c:v>
                </c:pt>
                <c:pt idx="109">
                  <c:v>-0.00027136673062771327</c:v>
                </c:pt>
                <c:pt idx="110">
                  <c:v>-0.0002457832696347164</c:v>
                </c:pt>
                <c:pt idx="111">
                  <c:v>-0.00022261172359490944</c:v>
                </c:pt>
                <c:pt idx="112">
                  <c:v>-0.00020162470601176583</c:v>
                </c:pt>
                <c:pt idx="113">
                  <c:v>-0.00018261626754177462</c:v>
                </c:pt>
                <c:pt idx="114">
                  <c:v>-0.0001653998749975648</c:v>
                </c:pt>
                <c:pt idx="115">
                  <c:v>-0.00014980658085279847</c:v>
                </c:pt>
                <c:pt idx="116">
                  <c:v>-0.00013568336534555372</c:v>
                </c:pt>
                <c:pt idx="117">
                  <c:v>-0.00012289163484372888</c:v>
                </c:pt>
                <c:pt idx="118">
                  <c:v>-0.00011130586181963536</c:v>
                </c:pt>
                <c:pt idx="119">
                  <c:v>-0.00010081235302512973</c:v>
                </c:pt>
                <c:pt idx="120">
                  <c:v>-9.13081337871272E-05</c:v>
                </c:pt>
                <c:pt idx="121">
                  <c:v>-8.26999375122603E-05</c:v>
                </c:pt>
                <c:pt idx="122">
                  <c:v>-7.490329043812301E-05</c:v>
                </c:pt>
                <c:pt idx="123">
                  <c:v>-6.78416826834533E-05</c:v>
                </c:pt>
                <c:pt idx="124">
                  <c:v>-6.144581742703999E-05</c:v>
                </c:pt>
                <c:pt idx="125">
                  <c:v>-5.565293091494363E-05</c:v>
                </c:pt>
                <c:pt idx="126">
                  <c:v>-5.040617651713041E-05</c:v>
                </c:pt>
                <c:pt idx="127">
                  <c:v>-4.565406689711341E-05</c:v>
                </c:pt>
                <c:pt idx="128">
                  <c:v>-4.134996875794615E-05</c:v>
                </c:pt>
                <c:pt idx="129">
                  <c:v>-3.745164522043886E-05</c:v>
                </c:pt>
                <c:pt idx="130">
                  <c:v>-3.392084134305219E-05</c:v>
                </c:pt>
                <c:pt idx="131">
                  <c:v>-3.0722908716550346E-05</c:v>
                </c:pt>
                <c:pt idx="132">
                  <c:v>-2.782646545824887E-05</c:v>
                </c:pt>
                <c:pt idx="133">
                  <c:v>-2.5203088258756697E-05</c:v>
                </c:pt>
                <c:pt idx="134">
                  <c:v>-2.282703344960641E-05</c:v>
                </c:pt>
                <c:pt idx="135">
                  <c:v>-2.067498437948904E-05</c:v>
                </c:pt>
                <c:pt idx="136">
                  <c:v>-1.8725822610640793E-05</c:v>
                </c:pt>
                <c:pt idx="137">
                  <c:v>-1.6960420670740274E-05</c:v>
                </c:pt>
                <c:pt idx="138">
                  <c:v>-1.5361454356115744E-05</c:v>
                </c:pt>
                <c:pt idx="139">
                  <c:v>-1.3913232729662472E-05</c:v>
                </c:pt>
                <c:pt idx="140">
                  <c:v>-1.2601544127604844E-05</c:v>
                </c:pt>
                <c:pt idx="141">
                  <c:v>-1.1413516725537938E-05</c:v>
                </c:pt>
              </c:numCache>
            </c:numRef>
          </c:yVal>
          <c:smooth val="1"/>
        </c:ser>
        <c:axId val="39896796"/>
        <c:axId val="23526845"/>
      </c:scatterChart>
      <c:valAx>
        <c:axId val="39896796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6845"/>
        <c:crosses val="autoZero"/>
        <c:crossBetween val="midCat"/>
        <c:dispUnits/>
      </c:valAx>
      <c:valAx>
        <c:axId val="23526845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 (dB)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6796"/>
        <c:crosses val="autoZero"/>
        <c:crossBetween val="midCat"/>
        <c:dispUnits/>
        <c:majorUnit val="3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1875"/>
          <c:w val="0.724"/>
          <c:h val="0.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Step!$D$1</c:f>
              <c:strCache>
                <c:ptCount val="1"/>
                <c:pt idx="0">
                  <c:v>Rear Wave Amp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Step!$C$2:$C$93</c:f>
              <c:numCache/>
            </c:numRef>
          </c:xVal>
          <c:yVal>
            <c:numRef>
              <c:f>Step!$D$2:$D$93</c:f>
              <c:numCache/>
            </c:numRef>
          </c:yVal>
          <c:smooth val="1"/>
        </c:ser>
        <c:ser>
          <c:idx val="1"/>
          <c:order val="1"/>
          <c:tx>
            <c:strRef>
              <c:f>Step!$E$1</c:f>
              <c:strCache>
                <c:ptCount val="1"/>
                <c:pt idx="0">
                  <c:v>shelf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Step!$C$2:$C$93</c:f>
              <c:numCache/>
            </c:numRef>
          </c:xVal>
          <c:yVal>
            <c:numRef>
              <c:f>Step!$E$2:$E$93</c:f>
              <c:numCache/>
            </c:numRef>
          </c:yVal>
          <c:smooth val="1"/>
        </c:ser>
        <c:axId val="10415014"/>
        <c:axId val="26626263"/>
      </c:scatterChart>
      <c:valAx>
        <c:axId val="10415014"/>
        <c:scaling>
          <c:logBase val="10"/>
          <c:orientation val="minMax"/>
          <c:max val="10000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26263"/>
        <c:crosses val="autoZero"/>
        <c:crossBetween val="midCat"/>
        <c:dispUnits/>
      </c:valAx>
      <c:valAx>
        <c:axId val="26626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5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43375"/>
          <c:w val="0.23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Response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Reflections!$O$1</c:f>
              <c:strCache>
                <c:ptCount val="1"/>
                <c:pt idx="0">
                  <c:v>9 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Reflections!$N$2:$N$143</c:f>
              <c:numCache/>
            </c:numRef>
          </c:xVal>
          <c:yVal>
            <c:numRef>
              <c:f>Reflections!$O$2:$O$143</c:f>
              <c:numCache/>
            </c:numRef>
          </c:yVal>
          <c:smooth val="1"/>
        </c:ser>
        <c:ser>
          <c:idx val="1"/>
          <c:order val="1"/>
          <c:tx>
            <c:strRef>
              <c:f>Reflections!$P$1</c:f>
              <c:strCache>
                <c:ptCount val="1"/>
                <c:pt idx="0">
                  <c:v>6 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Reflections!$N$2:$N$143</c:f>
              <c:numCache/>
            </c:numRef>
          </c:xVal>
          <c:yVal>
            <c:numRef>
              <c:f>Reflections!$P$2:$P$143</c:f>
              <c:numCache/>
            </c:numRef>
          </c:yVal>
          <c:smooth val="1"/>
        </c:ser>
        <c:ser>
          <c:idx val="2"/>
          <c:order val="2"/>
          <c:tx>
            <c:strRef>
              <c:f>Reflections!$Q$1</c:f>
              <c:strCache>
                <c:ptCount val="1"/>
                <c:pt idx="0">
                  <c:v>3 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Reflections!$N$2:$N$143</c:f>
              <c:numCache/>
            </c:numRef>
          </c:xVal>
          <c:yVal>
            <c:numRef>
              <c:f>Reflections!$Q$2:$Q$143</c:f>
              <c:numCache/>
            </c:numRef>
          </c:yVal>
          <c:smooth val="1"/>
        </c:ser>
        <c:ser>
          <c:idx val="3"/>
          <c:order val="3"/>
          <c:tx>
            <c:strRef>
              <c:f>Reflections!$R$1</c:f>
              <c:strCache>
                <c:ptCount val="1"/>
                <c:pt idx="0">
                  <c:v>0 line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Reflections!$N$2:$N$143</c:f>
              <c:numCache/>
            </c:numRef>
          </c:xVal>
          <c:yVal>
            <c:numRef>
              <c:f>Reflections!$R$2:$R$143</c:f>
              <c:numCache/>
            </c:numRef>
          </c:yVal>
          <c:smooth val="1"/>
        </c:ser>
        <c:ser>
          <c:idx val="4"/>
          <c:order val="4"/>
          <c:tx>
            <c:strRef>
              <c:f>Reflections!$S$1</c:f>
              <c:strCache>
                <c:ptCount val="1"/>
                <c:pt idx="0">
                  <c:v>3- 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Reflections!$N$2:$N$143</c:f>
              <c:numCache/>
            </c:numRef>
          </c:xVal>
          <c:yVal>
            <c:numRef>
              <c:f>Reflections!$S$2:$S$143</c:f>
              <c:numCache/>
            </c:numRef>
          </c:yVal>
          <c:smooth val="1"/>
        </c:ser>
        <c:ser>
          <c:idx val="5"/>
          <c:order val="5"/>
          <c:tx>
            <c:strRef>
              <c:f>Reflections!$T$1</c:f>
              <c:strCache>
                <c:ptCount val="1"/>
                <c:pt idx="0">
                  <c:v>6- 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Reflections!$N$2:$N$143</c:f>
              <c:numCache/>
            </c:numRef>
          </c:xVal>
          <c:yVal>
            <c:numRef>
              <c:f>Reflections!$T$2:$T$143</c:f>
              <c:numCache/>
            </c:numRef>
          </c:yVal>
          <c:smooth val="1"/>
        </c:ser>
        <c:ser>
          <c:idx val="6"/>
          <c:order val="6"/>
          <c:tx>
            <c:strRef>
              <c:f>Reflections!$U$1</c:f>
              <c:strCache>
                <c:ptCount val="1"/>
                <c:pt idx="0">
                  <c:v>9- 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Reflections!$N$2:$N$143</c:f>
              <c:numCache/>
            </c:numRef>
          </c:xVal>
          <c:yVal>
            <c:numRef>
              <c:f>Reflections!$U$2:$U$143</c:f>
              <c:numCache/>
            </c:numRef>
          </c:yVal>
          <c:smooth val="1"/>
        </c:ser>
        <c:ser>
          <c:idx val="7"/>
          <c:order val="7"/>
          <c:tx>
            <c:strRef>
              <c:f>Reflections!$V$1</c:f>
              <c:strCache>
                <c:ptCount val="1"/>
                <c:pt idx="0">
                  <c:v>Amp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Reflections!$N$2:$N$143</c:f>
              <c:numCache/>
            </c:numRef>
          </c:xVal>
          <c:yVal>
            <c:numRef>
              <c:f>Reflections!$V$2:$V$143</c:f>
              <c:numCache/>
            </c:numRef>
          </c:yVal>
          <c:smooth val="1"/>
        </c:ser>
        <c:axId val="38309776"/>
        <c:axId val="9243665"/>
      </c:scatterChart>
      <c:valAx>
        <c:axId val="38309776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3665"/>
        <c:crosses val="autoZero"/>
        <c:crossBetween val="midCat"/>
        <c:dispUnits/>
      </c:valAx>
      <c:valAx>
        <c:axId val="9243665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 (dB)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9776"/>
        <c:crosses val="autoZero"/>
        <c:crossBetween val="midCat"/>
        <c:dispUnits/>
        <c:majorUnit val="3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5</xdr:row>
      <xdr:rowOff>38100</xdr:rowOff>
    </xdr:from>
    <xdr:to>
      <xdr:col>14</xdr:col>
      <xdr:colOff>28575</xdr:colOff>
      <xdr:row>20</xdr:row>
      <xdr:rowOff>76200</xdr:rowOff>
    </xdr:to>
    <xdr:grpSp>
      <xdr:nvGrpSpPr>
        <xdr:cNvPr id="1" name="Group 72"/>
        <xdr:cNvGrpSpPr>
          <a:grpSpLocks/>
        </xdr:cNvGrpSpPr>
      </xdr:nvGrpSpPr>
      <xdr:grpSpPr>
        <a:xfrm>
          <a:off x="5114925" y="952500"/>
          <a:ext cx="2895600" cy="3105150"/>
          <a:chOff x="486" y="119"/>
          <a:chExt cx="305" cy="261"/>
        </a:xfrm>
        <a:solidFill>
          <a:srgbClr val="FFFFFF"/>
        </a:solidFill>
      </xdr:grpSpPr>
      <xdr:sp>
        <xdr:nvSpPr>
          <xdr:cNvPr id="2" name="Rectangle 43"/>
          <xdr:cNvSpPr>
            <a:spLocks/>
          </xdr:cNvSpPr>
        </xdr:nvSpPr>
        <xdr:spPr>
          <a:xfrm>
            <a:off x="486" y="119"/>
            <a:ext cx="305" cy="2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4"/>
          <xdr:cNvSpPr>
            <a:spLocks/>
          </xdr:cNvSpPr>
        </xdr:nvSpPr>
        <xdr:spPr>
          <a:xfrm>
            <a:off x="487" y="135"/>
            <a:ext cx="28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5"/>
          <xdr:cNvSpPr>
            <a:spLocks/>
          </xdr:cNvSpPr>
        </xdr:nvSpPr>
        <xdr:spPr>
          <a:xfrm flipH="1">
            <a:off x="775" y="135"/>
            <a:ext cx="0" cy="2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6"/>
          <xdr:cNvSpPr>
            <a:spLocks/>
          </xdr:cNvSpPr>
        </xdr:nvSpPr>
        <xdr:spPr>
          <a:xfrm rot="1857825">
            <a:off x="658" y="179"/>
            <a:ext cx="42" cy="5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7"/>
          <xdr:cNvSpPr>
            <a:spLocks/>
          </xdr:cNvSpPr>
        </xdr:nvSpPr>
        <xdr:spPr>
          <a:xfrm>
            <a:off x="529" y="324"/>
            <a:ext cx="94" cy="2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48"/>
          <xdr:cNvSpPr>
            <a:spLocks/>
          </xdr:cNvSpPr>
        </xdr:nvSpPr>
        <xdr:spPr>
          <a:xfrm>
            <a:off x="557" y="310"/>
            <a:ext cx="35" cy="4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9"/>
          <xdr:cNvSpPr>
            <a:spLocks/>
          </xdr:cNvSpPr>
        </xdr:nvSpPr>
        <xdr:spPr>
          <a:xfrm>
            <a:off x="575" y="330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50"/>
          <xdr:cNvSpPr>
            <a:spLocks/>
          </xdr:cNvSpPr>
        </xdr:nvSpPr>
        <xdr:spPr>
          <a:xfrm>
            <a:off x="569" y="33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51"/>
          <xdr:cNvSpPr>
            <a:spLocks/>
          </xdr:cNvSpPr>
        </xdr:nvSpPr>
        <xdr:spPr>
          <a:xfrm>
            <a:off x="663" y="226"/>
            <a:ext cx="0" cy="12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2"/>
          <xdr:cNvSpPr>
            <a:spLocks/>
          </xdr:cNvSpPr>
        </xdr:nvSpPr>
        <xdr:spPr>
          <a:xfrm>
            <a:off x="658" y="232"/>
            <a:ext cx="11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3"/>
          <xdr:cNvSpPr>
            <a:spLocks/>
          </xdr:cNvSpPr>
        </xdr:nvSpPr>
        <xdr:spPr>
          <a:xfrm flipV="1">
            <a:off x="575" y="137"/>
            <a:ext cx="0" cy="198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4"/>
          <xdr:cNvSpPr>
            <a:spLocks/>
          </xdr:cNvSpPr>
        </xdr:nvSpPr>
        <xdr:spPr>
          <a:xfrm>
            <a:off x="576" y="335"/>
            <a:ext cx="198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5"/>
          <xdr:cNvSpPr>
            <a:spLocks/>
          </xdr:cNvSpPr>
        </xdr:nvSpPr>
        <xdr:spPr>
          <a:xfrm>
            <a:off x="663" y="232"/>
            <a:ext cx="112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56"/>
          <xdr:cNvSpPr>
            <a:spLocks/>
          </xdr:cNvSpPr>
        </xdr:nvSpPr>
        <xdr:spPr>
          <a:xfrm flipH="1" flipV="1">
            <a:off x="663" y="137"/>
            <a:ext cx="0" cy="93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57"/>
          <xdr:cNvSpPr txBox="1">
            <a:spLocks noChangeArrowheads="1"/>
          </xdr:cNvSpPr>
        </xdr:nvSpPr>
        <xdr:spPr>
          <a:xfrm>
            <a:off x="565" y="219"/>
            <a:ext cx="2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Lf</a:t>
            </a:r>
          </a:p>
        </xdr:txBody>
      </xdr:sp>
      <xdr:sp fLocksText="0">
        <xdr:nvSpPr>
          <xdr:cNvPr id="17" name="Text Box 58"/>
          <xdr:cNvSpPr txBox="1">
            <a:spLocks noChangeArrowheads="1"/>
          </xdr:cNvSpPr>
        </xdr:nvSpPr>
        <xdr:spPr>
          <a:xfrm>
            <a:off x="567" y="250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59"/>
          <xdr:cNvSpPr txBox="1">
            <a:spLocks noChangeArrowheads="1"/>
          </xdr:cNvSpPr>
        </xdr:nvSpPr>
        <xdr:spPr>
          <a:xfrm>
            <a:off x="668" y="325"/>
            <a:ext cx="23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Ls</a:t>
            </a:r>
          </a:p>
        </xdr:txBody>
      </xdr:sp>
      <xdr:sp>
        <xdr:nvSpPr>
          <xdr:cNvPr id="19" name="Text Box 60"/>
          <xdr:cNvSpPr txBox="1">
            <a:spLocks noChangeArrowheads="1"/>
          </xdr:cNvSpPr>
        </xdr:nvSpPr>
        <xdr:spPr>
          <a:xfrm>
            <a:off x="711" y="221"/>
            <a:ext cx="27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Ms</a:t>
            </a:r>
          </a:p>
        </xdr:txBody>
      </xdr:sp>
      <xdr:sp>
        <xdr:nvSpPr>
          <xdr:cNvPr id="20" name="Text Box 61"/>
          <xdr:cNvSpPr txBox="1">
            <a:spLocks noChangeArrowheads="1"/>
          </xdr:cNvSpPr>
        </xdr:nvSpPr>
        <xdr:spPr>
          <a:xfrm>
            <a:off x="652" y="154"/>
            <a:ext cx="2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Mf</a:t>
            </a:r>
          </a:p>
        </xdr:txBody>
      </xdr:sp>
      <xdr:sp>
        <xdr:nvSpPr>
          <xdr:cNvPr id="21" name="Line 62"/>
          <xdr:cNvSpPr>
            <a:spLocks/>
          </xdr:cNvSpPr>
        </xdr:nvSpPr>
        <xdr:spPr>
          <a:xfrm flipV="1">
            <a:off x="577" y="233"/>
            <a:ext cx="85" cy="10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63"/>
          <xdr:cNvSpPr txBox="1">
            <a:spLocks noChangeArrowheads="1"/>
          </xdr:cNvSpPr>
        </xdr:nvSpPr>
        <xdr:spPr>
          <a:xfrm>
            <a:off x="632" y="249"/>
            <a:ext cx="2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Lm</a:t>
            </a:r>
          </a:p>
        </xdr:txBody>
      </xdr:sp>
      <xdr:sp>
        <xdr:nvSpPr>
          <xdr:cNvPr id="23" name="Line 64"/>
          <xdr:cNvSpPr>
            <a:spLocks/>
          </xdr:cNvSpPr>
        </xdr:nvSpPr>
        <xdr:spPr>
          <a:xfrm>
            <a:off x="576" y="259"/>
            <a:ext cx="45" cy="21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65"/>
          <xdr:cNvSpPr txBox="1">
            <a:spLocks noChangeArrowheads="1"/>
          </xdr:cNvSpPr>
        </xdr:nvSpPr>
        <xdr:spPr>
          <a:xfrm>
            <a:off x="592" y="260"/>
            <a:ext cx="14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θ</a:t>
            </a:r>
          </a:p>
        </xdr:txBody>
      </xdr:sp>
      <xdr:sp>
        <xdr:nvSpPr>
          <xdr:cNvPr id="25" name="Text Box 66"/>
          <xdr:cNvSpPr txBox="1">
            <a:spLocks noChangeArrowheads="1"/>
          </xdr:cNvSpPr>
        </xdr:nvSpPr>
        <xdr:spPr>
          <a:xfrm>
            <a:off x="592" y="120"/>
            <a:ext cx="6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Front Wall</a:t>
            </a:r>
          </a:p>
        </xdr:txBody>
      </xdr:sp>
      <xdr:sp>
        <xdr:nvSpPr>
          <xdr:cNvPr id="26" name="Text Box 67"/>
          <xdr:cNvSpPr txBox="1">
            <a:spLocks noChangeArrowheads="1"/>
          </xdr:cNvSpPr>
        </xdr:nvSpPr>
        <xdr:spPr>
          <a:xfrm>
            <a:off x="712" y="289"/>
            <a:ext cx="5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Side Wall</a:t>
            </a:r>
          </a:p>
        </xdr:txBody>
      </xdr:sp>
      <xdr:sp>
        <xdr:nvSpPr>
          <xdr:cNvPr id="27" name="Line 68"/>
          <xdr:cNvSpPr>
            <a:spLocks/>
          </xdr:cNvSpPr>
        </xdr:nvSpPr>
        <xdr:spPr>
          <a:xfrm flipH="1">
            <a:off x="677" y="148"/>
            <a:ext cx="13" cy="22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69"/>
          <xdr:cNvSpPr>
            <a:spLocks/>
          </xdr:cNvSpPr>
        </xdr:nvSpPr>
        <xdr:spPr>
          <a:xfrm flipH="1">
            <a:off x="712" y="166"/>
            <a:ext cx="15" cy="26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70"/>
          <xdr:cNvSpPr>
            <a:spLocks/>
          </xdr:cNvSpPr>
        </xdr:nvSpPr>
        <xdr:spPr>
          <a:xfrm>
            <a:off x="688" y="155"/>
            <a:ext cx="33" cy="2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71"/>
          <xdr:cNvSpPr txBox="1">
            <a:spLocks noChangeArrowheads="1"/>
          </xdr:cNvSpPr>
        </xdr:nvSpPr>
        <xdr:spPr>
          <a:xfrm>
            <a:off x="689" y="164"/>
            <a:ext cx="2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  <xdr:twoCellAnchor>
    <xdr:from>
      <xdr:col>1</xdr:col>
      <xdr:colOff>200025</xdr:colOff>
      <xdr:row>20</xdr:row>
      <xdr:rowOff>104775</xdr:rowOff>
    </xdr:from>
    <xdr:to>
      <xdr:col>14</xdr:col>
      <xdr:colOff>342900</xdr:colOff>
      <xdr:row>37</xdr:row>
      <xdr:rowOff>57150</xdr:rowOff>
    </xdr:to>
    <xdr:graphicFrame>
      <xdr:nvGraphicFramePr>
        <xdr:cNvPr id="31" name="Chart 74"/>
        <xdr:cNvGraphicFramePr/>
      </xdr:nvGraphicFramePr>
      <xdr:xfrm>
        <a:off x="523875" y="4086225"/>
        <a:ext cx="7800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152400</xdr:rowOff>
    </xdr:from>
    <xdr:to>
      <xdr:col>15</xdr:col>
      <xdr:colOff>390525</xdr:colOff>
      <xdr:row>33</xdr:row>
      <xdr:rowOff>152400</xdr:rowOff>
    </xdr:to>
    <xdr:graphicFrame>
      <xdr:nvGraphicFramePr>
        <xdr:cNvPr id="1" name="Chart 3"/>
        <xdr:cNvGraphicFramePr/>
      </xdr:nvGraphicFramePr>
      <xdr:xfrm>
        <a:off x="3448050" y="314325"/>
        <a:ext cx="62960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133</xdr:row>
      <xdr:rowOff>57150</xdr:rowOff>
    </xdr:from>
    <xdr:to>
      <xdr:col>22</xdr:col>
      <xdr:colOff>381000</xdr:colOff>
      <xdr:row>157</xdr:row>
      <xdr:rowOff>38100</xdr:rowOff>
    </xdr:to>
    <xdr:graphicFrame>
      <xdr:nvGraphicFramePr>
        <xdr:cNvPr id="1" name="Chart 5"/>
        <xdr:cNvGraphicFramePr/>
      </xdr:nvGraphicFramePr>
      <xdr:xfrm>
        <a:off x="8191500" y="22050375"/>
        <a:ext cx="55626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showRowColHeaders="0" tabSelected="1" zoomScalePageLayoutView="0" workbookViewId="0" topLeftCell="A1">
      <selection activeCell="F6" sqref="F6"/>
    </sheetView>
  </sheetViews>
  <sheetFormatPr defaultColWidth="9.140625" defaultRowHeight="12.75"/>
  <cols>
    <col min="1" max="1" width="4.8515625" style="2" customWidth="1"/>
    <col min="2" max="2" width="3.421875" style="2" customWidth="1"/>
    <col min="3" max="8" width="10.00390625" style="2" customWidth="1"/>
    <col min="9" max="9" width="3.421875" style="2" customWidth="1"/>
    <col min="10" max="11" width="10.00390625" style="2" customWidth="1"/>
    <col min="12" max="12" width="8.00390625" style="2" customWidth="1"/>
    <col min="13" max="15" width="10.00390625" style="2" customWidth="1"/>
    <col min="16" max="16384" width="9.140625" style="2" customWidth="1"/>
  </cols>
  <sheetData>
    <row r="1" ht="15.75">
      <c r="C1" s="3" t="s">
        <v>56</v>
      </c>
    </row>
    <row r="2" s="16" customFormat="1" ht="12.75">
      <c r="C2" s="41" t="s">
        <v>48</v>
      </c>
    </row>
    <row r="3" ht="12" customHeight="1" thickBot="1">
      <c r="C3" s="40" t="s">
        <v>9</v>
      </c>
    </row>
    <row r="4" spans="2:14" ht="15.75" thickBot="1">
      <c r="B4" s="21"/>
      <c r="C4" s="6" t="s">
        <v>31</v>
      </c>
      <c r="D4" s="7"/>
      <c r="E4" s="8"/>
      <c r="F4" s="4" t="s">
        <v>29</v>
      </c>
      <c r="G4" s="25"/>
      <c r="H4" s="5"/>
      <c r="I4" s="21"/>
      <c r="J4" s="32" t="s">
        <v>10</v>
      </c>
      <c r="K4" s="33"/>
      <c r="L4" s="11" t="s">
        <v>2</v>
      </c>
      <c r="M4" s="12"/>
      <c r="N4" s="13"/>
    </row>
    <row r="5" spans="2:13" ht="15.75" thickBot="1">
      <c r="B5" s="21"/>
      <c r="C5" s="22">
        <v>162</v>
      </c>
      <c r="D5" s="23" t="s">
        <v>21</v>
      </c>
      <c r="E5" s="21"/>
      <c r="F5" s="22">
        <v>1</v>
      </c>
      <c r="G5" s="17" t="s">
        <v>22</v>
      </c>
      <c r="H5" s="37"/>
      <c r="I5" s="21"/>
      <c r="J5" s="22">
        <v>24</v>
      </c>
      <c r="K5" s="16" t="s">
        <v>21</v>
      </c>
      <c r="L5" s="15">
        <v>20</v>
      </c>
      <c r="M5" s="16" t="s">
        <v>20</v>
      </c>
    </row>
    <row r="6" spans="2:14" ht="5.25" customHeight="1" thickBot="1">
      <c r="B6" s="21"/>
      <c r="C6" s="29"/>
      <c r="D6" s="23"/>
      <c r="E6" s="21"/>
      <c r="F6" s="29"/>
      <c r="G6" s="20"/>
      <c r="H6" s="37"/>
      <c r="I6" s="21"/>
      <c r="J6" s="29"/>
      <c r="K6" s="16"/>
      <c r="M6" s="14"/>
      <c r="N6" s="16"/>
    </row>
    <row r="7" spans="2:14" ht="15.75" thickBot="1">
      <c r="B7" s="21"/>
      <c r="C7" s="6" t="s">
        <v>32</v>
      </c>
      <c r="D7" s="7"/>
      <c r="E7" s="8"/>
      <c r="F7" s="4" t="s">
        <v>30</v>
      </c>
      <c r="G7" s="5"/>
      <c r="H7" s="24"/>
      <c r="I7" s="21"/>
      <c r="J7" s="29"/>
      <c r="K7" s="16"/>
      <c r="M7" s="14"/>
      <c r="N7" s="16"/>
    </row>
    <row r="8" spans="2:14" ht="15.75" thickBot="1">
      <c r="B8" s="21"/>
      <c r="C8" s="22">
        <v>150</v>
      </c>
      <c r="D8" s="23" t="s">
        <v>21</v>
      </c>
      <c r="E8" s="21"/>
      <c r="F8" s="38">
        <f>(SQRT(C8-ABS((C5-F5)*TAN(2*PI()*C11/360))))^2</f>
        <v>45.445377495200795</v>
      </c>
      <c r="G8" s="17" t="s">
        <v>46</v>
      </c>
      <c r="H8" s="37"/>
      <c r="I8" s="21"/>
      <c r="J8" s="29"/>
      <c r="K8" s="16"/>
      <c r="M8" s="14"/>
      <c r="N8" s="16"/>
    </row>
    <row r="9" spans="2:15" ht="5.25" customHeight="1" thickBot="1">
      <c r="B9" s="21"/>
      <c r="C9" s="29"/>
      <c r="D9" s="20"/>
      <c r="E9" s="39"/>
      <c r="F9" s="29"/>
      <c r="G9" s="23"/>
      <c r="H9" s="21"/>
      <c r="I9" s="21"/>
      <c r="J9" s="29"/>
      <c r="K9" s="30"/>
      <c r="L9" s="14"/>
      <c r="M9" s="14"/>
      <c r="N9" s="30"/>
      <c r="O9" s="14"/>
    </row>
    <row r="10" spans="2:15" ht="15.75" thickBot="1">
      <c r="B10" s="21"/>
      <c r="C10" s="9" t="s">
        <v>33</v>
      </c>
      <c r="D10" s="31"/>
      <c r="E10" s="10"/>
      <c r="F10" s="9" t="s">
        <v>47</v>
      </c>
      <c r="G10" s="31"/>
      <c r="H10" s="10"/>
      <c r="I10" s="10"/>
      <c r="J10" s="29"/>
      <c r="K10" s="29"/>
      <c r="L10" s="29"/>
      <c r="M10" s="29"/>
      <c r="N10" s="30"/>
      <c r="O10" s="14"/>
    </row>
    <row r="11" spans="2:15" ht="15.75" thickBot="1">
      <c r="B11" s="21"/>
      <c r="C11" s="22">
        <v>33</v>
      </c>
      <c r="D11" s="23" t="s">
        <v>34</v>
      </c>
      <c r="E11" s="21"/>
      <c r="F11" s="38">
        <f>(C5-F5)/COS(2*PI()*C11/360)</f>
        <v>191.97049014658754</v>
      </c>
      <c r="G11" s="23" t="s">
        <v>46</v>
      </c>
      <c r="H11" s="21"/>
      <c r="I11" s="21"/>
      <c r="J11" s="29"/>
      <c r="K11" s="29"/>
      <c r="L11" s="20"/>
      <c r="M11" s="29"/>
      <c r="N11" s="30"/>
      <c r="O11" s="14"/>
    </row>
    <row r="12" spans="2:15" ht="5.25" customHeight="1" thickBot="1">
      <c r="B12" s="21"/>
      <c r="C12" s="29"/>
      <c r="D12" s="20"/>
      <c r="E12" s="39"/>
      <c r="F12" s="29"/>
      <c r="G12" s="23"/>
      <c r="H12" s="21"/>
      <c r="I12" s="21"/>
      <c r="J12" s="29"/>
      <c r="K12" s="29"/>
      <c r="L12" s="20"/>
      <c r="M12" s="29"/>
      <c r="N12" s="30"/>
      <c r="O12" s="14"/>
    </row>
    <row r="13" spans="2:15" ht="15.75" thickBot="1">
      <c r="B13" s="21"/>
      <c r="C13" s="26" t="s">
        <v>27</v>
      </c>
      <c r="D13" s="27"/>
      <c r="E13" s="27"/>
      <c r="F13" s="28"/>
      <c r="G13" s="21"/>
      <c r="H13" s="21"/>
      <c r="I13" s="21"/>
      <c r="J13" s="29"/>
      <c r="K13" s="29"/>
      <c r="L13" s="20"/>
      <c r="M13" s="29"/>
      <c r="N13" s="14"/>
      <c r="O13" s="14"/>
    </row>
    <row r="14" spans="2:15" s="16" customFormat="1" ht="13.5" thickBot="1">
      <c r="B14" s="23"/>
      <c r="C14" s="42" t="s">
        <v>3</v>
      </c>
      <c r="D14" s="43" t="s">
        <v>4</v>
      </c>
      <c r="E14" s="43" t="s">
        <v>5</v>
      </c>
      <c r="F14" s="43" t="s">
        <v>6</v>
      </c>
      <c r="G14" s="43" t="s">
        <v>7</v>
      </c>
      <c r="H14" s="44" t="s">
        <v>8</v>
      </c>
      <c r="I14" s="23"/>
      <c r="J14" s="20"/>
      <c r="K14" s="30"/>
      <c r="L14" s="30"/>
      <c r="M14" s="30"/>
      <c r="N14" s="30"/>
      <c r="O14" s="30"/>
    </row>
    <row r="15" spans="2:10" ht="15.75" thickBot="1">
      <c r="B15" s="21"/>
      <c r="C15" s="22">
        <v>0</v>
      </c>
      <c r="D15" s="22">
        <v>0</v>
      </c>
      <c r="E15" s="22">
        <v>0</v>
      </c>
      <c r="F15" s="22">
        <v>1</v>
      </c>
      <c r="G15" s="22">
        <v>1</v>
      </c>
      <c r="H15" s="22">
        <v>1</v>
      </c>
      <c r="I15" s="21"/>
      <c r="J15" s="21"/>
    </row>
    <row r="16" spans="2:10" ht="5.25" customHeight="1" thickBot="1">
      <c r="B16" s="21"/>
      <c r="C16" s="21"/>
      <c r="D16" s="21"/>
      <c r="E16" s="21"/>
      <c r="F16" s="21"/>
      <c r="G16" s="21"/>
      <c r="H16" s="21"/>
      <c r="I16" s="21"/>
      <c r="J16" s="21"/>
    </row>
    <row r="17" spans="2:10" ht="15.75" thickBot="1">
      <c r="B17" s="21"/>
      <c r="C17" s="26" t="s">
        <v>28</v>
      </c>
      <c r="D17" s="27"/>
      <c r="E17" s="27"/>
      <c r="F17" s="28"/>
      <c r="G17" s="21"/>
      <c r="H17" s="21"/>
      <c r="I17" s="21"/>
      <c r="J17" s="21"/>
    </row>
    <row r="18" spans="2:10" s="16" customFormat="1" ht="13.5" thickBot="1">
      <c r="B18" s="23"/>
      <c r="C18" s="42" t="s">
        <v>3</v>
      </c>
      <c r="D18" s="43" t="s">
        <v>4</v>
      </c>
      <c r="E18" s="43" t="s">
        <v>5</v>
      </c>
      <c r="F18" s="43" t="s">
        <v>6</v>
      </c>
      <c r="G18" s="43" t="s">
        <v>7</v>
      </c>
      <c r="H18" s="44" t="s">
        <v>8</v>
      </c>
      <c r="I18" s="23"/>
      <c r="J18" s="23"/>
    </row>
    <row r="19" spans="2:10" ht="15.75" thickBot="1">
      <c r="B19" s="21"/>
      <c r="C19" s="22">
        <v>0</v>
      </c>
      <c r="D19" s="22">
        <v>0</v>
      </c>
      <c r="E19" s="22">
        <v>0</v>
      </c>
      <c r="F19" s="22">
        <v>1</v>
      </c>
      <c r="G19" s="22">
        <v>1</v>
      </c>
      <c r="H19" s="22">
        <v>1</v>
      </c>
      <c r="I19" s="21"/>
      <c r="J19" s="21"/>
    </row>
    <row r="20" spans="2:10" ht="67.5">
      <c r="B20" s="21"/>
      <c r="C20" s="45" t="s">
        <v>57</v>
      </c>
      <c r="D20" s="46"/>
      <c r="E20" s="46"/>
      <c r="F20" s="21"/>
      <c r="G20" s="21"/>
      <c r="H20" s="21"/>
      <c r="I20" s="21"/>
      <c r="J20" s="21"/>
    </row>
    <row r="21" spans="2:10" ht="10.5" customHeight="1">
      <c r="B21" s="21"/>
      <c r="C21" s="47"/>
      <c r="D21" s="47"/>
      <c r="E21" s="47"/>
      <c r="F21" s="21"/>
      <c r="G21" s="21"/>
      <c r="H21" s="21"/>
      <c r="I21" s="21"/>
      <c r="J21" s="21"/>
    </row>
  </sheetData>
  <sheetProtection sheet="1" objects="1" scenarios="1"/>
  <mergeCells count="1">
    <mergeCell ref="C20:E21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7">
      <selection activeCell="C1" sqref="C1"/>
    </sheetView>
  </sheetViews>
  <sheetFormatPr defaultColWidth="8.8515625" defaultRowHeight="12.75"/>
  <cols>
    <col min="1" max="1" width="8.8515625" style="0" customWidth="1"/>
    <col min="2" max="2" width="12.421875" style="1" bestFit="1" customWidth="1"/>
    <col min="3" max="3" width="11.421875" style="1" customWidth="1"/>
    <col min="4" max="4" width="18.421875" style="1" customWidth="1"/>
  </cols>
  <sheetData>
    <row r="1" spans="1:4" ht="12.75">
      <c r="A1" t="s">
        <v>12</v>
      </c>
      <c r="B1" s="1" t="s">
        <v>11</v>
      </c>
      <c r="C1" s="1" t="s">
        <v>14</v>
      </c>
      <c r="D1" s="1" t="s">
        <v>13</v>
      </c>
    </row>
    <row r="2" spans="1:4" ht="12.75">
      <c r="A2">
        <f>'Wall Bounce'!L5</f>
        <v>20</v>
      </c>
      <c r="B2" s="1">
        <f aca="true" t="shared" si="0" ref="B2:B20">0.132*(A2/C2)^2</f>
        <v>0.582152439160737</v>
      </c>
      <c r="C2" s="1">
        <f aca="true" t="shared" si="1" ref="C2:C8">C3/2^(1/14)</f>
        <v>9.523544173472464</v>
      </c>
      <c r="D2" s="1">
        <f aca="true" t="shared" si="2" ref="D2:D20">1/((B2^2+B2*1.8478+1)*(B2^2+B2*0.7654+1))</f>
        <v>0.23208250184283002</v>
      </c>
    </row>
    <row r="3" spans="1:4" ht="12.75">
      <c r="A3">
        <f aca="true" t="shared" si="3" ref="A3:A21">A2</f>
        <v>20</v>
      </c>
      <c r="B3" s="1">
        <f t="shared" si="0"/>
        <v>0.5272692403568336</v>
      </c>
      <c r="C3" s="1">
        <f t="shared" si="1"/>
        <v>10.00692726378338</v>
      </c>
      <c r="D3" s="1">
        <f t="shared" si="2"/>
        <v>0.26403094165368474</v>
      </c>
    </row>
    <row r="4" spans="1:4" ht="12.75">
      <c r="A4">
        <f t="shared" si="3"/>
        <v>20</v>
      </c>
      <c r="B4" s="1">
        <f t="shared" si="0"/>
        <v>0.4775602284296379</v>
      </c>
      <c r="C4" s="1">
        <f t="shared" si="1"/>
        <v>10.514845254940283</v>
      </c>
      <c r="D4" s="1">
        <f t="shared" si="2"/>
        <v>0.29732989801073145</v>
      </c>
    </row>
    <row r="5" spans="1:4" ht="12.75">
      <c r="A5">
        <f t="shared" si="3"/>
        <v>20</v>
      </c>
      <c r="B5" s="1">
        <f t="shared" si="0"/>
        <v>0.4325376</v>
      </c>
      <c r="C5" s="1">
        <f t="shared" si="1"/>
        <v>11.048543456039805</v>
      </c>
      <c r="D5" s="1">
        <f t="shared" si="2"/>
        <v>0.3316138472768561</v>
      </c>
    </row>
    <row r="6" spans="1:4" ht="12.75">
      <c r="A6">
        <f t="shared" si="3"/>
        <v>20</v>
      </c>
      <c r="B6" s="1">
        <f t="shared" si="0"/>
        <v>0.391759540003916</v>
      </c>
      <c r="C6" s="1">
        <f t="shared" si="1"/>
        <v>11.60933038388241</v>
      </c>
      <c r="D6" s="1">
        <f t="shared" si="2"/>
        <v>0.36651071281098213</v>
      </c>
    </row>
    <row r="7" spans="1:4" ht="12.75">
      <c r="A7">
        <f t="shared" si="3"/>
        <v>20</v>
      </c>
      <c r="B7" s="1">
        <f t="shared" si="0"/>
        <v>0.3548258860826893</v>
      </c>
      <c r="C7" s="1">
        <f t="shared" si="1"/>
        <v>12.19858097118297</v>
      </c>
      <c r="D7" s="1">
        <f t="shared" si="2"/>
        <v>0.4016567838459486</v>
      </c>
    </row>
    <row r="8" spans="1:4" ht="12.75">
      <c r="A8">
        <f t="shared" si="3"/>
        <v>20</v>
      </c>
      <c r="B8" s="1">
        <f t="shared" si="0"/>
        <v>0.32137420171850084</v>
      </c>
      <c r="C8" s="1">
        <f t="shared" si="1"/>
        <v>12.817739937619343</v>
      </c>
      <c r="D8" s="1">
        <f t="shared" si="2"/>
        <v>0.4367091410208576</v>
      </c>
    </row>
    <row r="9" spans="1:4" ht="12.75">
      <c r="A9">
        <f t="shared" si="3"/>
        <v>20</v>
      </c>
      <c r="B9" s="1">
        <f t="shared" si="0"/>
        <v>0.29107621958036844</v>
      </c>
      <c r="C9" s="1">
        <f>C10/2^(1/14)</f>
        <v>13.468325331984028</v>
      </c>
      <c r="D9" s="1">
        <f t="shared" si="2"/>
        <v>0.47135512832993304</v>
      </c>
    </row>
    <row r="10" spans="1:4" ht="12.75">
      <c r="A10">
        <f t="shared" si="3"/>
        <v>20</v>
      </c>
      <c r="B10" s="1">
        <f t="shared" si="0"/>
        <v>0.2636346201784168</v>
      </c>
      <c r="C10" s="1">
        <f>C11/2^(1/14)</f>
        <v>14.151932254123542</v>
      </c>
      <c r="D10" s="1">
        <f t="shared" si="2"/>
        <v>0.5053187887007113</v>
      </c>
    </row>
    <row r="11" spans="1:4" ht="12.75">
      <c r="A11">
        <f t="shared" si="3"/>
        <v>20</v>
      </c>
      <c r="B11" s="1">
        <f t="shared" si="0"/>
        <v>0.238780114214819</v>
      </c>
      <c r="C11" s="1">
        <f>C12/2^(1/14)</f>
        <v>14.870236765790931</v>
      </c>
      <c r="D11" s="1">
        <f t="shared" si="2"/>
        <v>0.5383644671983673</v>
      </c>
    </row>
    <row r="12" spans="1:4" ht="12.75">
      <c r="A12">
        <f t="shared" si="3"/>
        <v>20</v>
      </c>
      <c r="B12" s="1">
        <f t="shared" si="0"/>
        <v>0.2162688</v>
      </c>
      <c r="C12" s="1">
        <f>C13/2^(1/14)</f>
        <v>15.625</v>
      </c>
      <c r="D12" s="1">
        <f t="shared" si="2"/>
        <v>0.5702979706758526</v>
      </c>
    </row>
    <row r="13" spans="1:4" ht="12.75">
      <c r="A13">
        <f t="shared" si="3"/>
        <v>20</v>
      </c>
      <c r="B13" s="1">
        <f t="shared" si="0"/>
        <v>0.195879770001958</v>
      </c>
      <c r="C13" s="1">
        <f aca="true" t="shared" si="4" ref="C13:C52">C14/2^(1/14)</f>
        <v>16.418072478956553</v>
      </c>
      <c r="D13" s="1">
        <f t="shared" si="2"/>
        <v>0.6009657642887135</v>
      </c>
    </row>
    <row r="14" spans="1:4" ht="12.75">
      <c r="A14">
        <f t="shared" si="3"/>
        <v>20</v>
      </c>
      <c r="B14" s="1">
        <f t="shared" si="0"/>
        <v>0.17741294304134464</v>
      </c>
      <c r="C14" s="1">
        <f t="shared" si="4"/>
        <v>17.251398651153316</v>
      </c>
      <c r="D14" s="1">
        <f t="shared" si="2"/>
        <v>0.6302527032651422</v>
      </c>
    </row>
    <row r="15" spans="1:4" ht="12.75">
      <c r="A15">
        <f t="shared" si="3"/>
        <v>20</v>
      </c>
      <c r="B15" s="1">
        <f t="shared" si="0"/>
        <v>0.16068710085925048</v>
      </c>
      <c r="C15" s="1">
        <f t="shared" si="4"/>
        <v>18.127021658752543</v>
      </c>
      <c r="D15" s="1">
        <f t="shared" si="2"/>
        <v>0.6580787655038542</v>
      </c>
    </row>
    <row r="16" spans="1:4" ht="12.75">
      <c r="A16">
        <f t="shared" si="3"/>
        <v>20</v>
      </c>
      <c r="B16" s="1">
        <f t="shared" si="0"/>
        <v>0.14553810979018425</v>
      </c>
      <c r="C16" s="1">
        <f t="shared" si="4"/>
        <v>19.04708834694493</v>
      </c>
      <c r="D16" s="1">
        <f t="shared" si="2"/>
        <v>0.6843951880332275</v>
      </c>
    </row>
    <row r="17" spans="1:4" ht="12.75">
      <c r="A17">
        <f t="shared" si="3"/>
        <v>20</v>
      </c>
      <c r="B17" s="1">
        <f t="shared" si="0"/>
        <v>0.1318173100892084</v>
      </c>
      <c r="C17" s="1">
        <f t="shared" si="4"/>
        <v>20.01385452756676</v>
      </c>
      <c r="D17" s="1">
        <f t="shared" si="2"/>
        <v>0.7091803348952849</v>
      </c>
    </row>
    <row r="18" spans="1:4" ht="12.75">
      <c r="A18">
        <f t="shared" si="3"/>
        <v>20</v>
      </c>
      <c r="B18" s="1">
        <f t="shared" si="0"/>
        <v>0.11939005710740948</v>
      </c>
      <c r="C18" s="1">
        <f t="shared" si="4"/>
        <v>21.029690509880567</v>
      </c>
      <c r="D18" s="1">
        <f t="shared" si="2"/>
        <v>0.7324355474733879</v>
      </c>
    </row>
    <row r="19" spans="1:4" ht="12.75">
      <c r="A19">
        <f t="shared" si="3"/>
        <v>20</v>
      </c>
      <c r="B19" s="1">
        <f t="shared" si="0"/>
        <v>0.1081344</v>
      </c>
      <c r="C19" s="1">
        <f t="shared" si="4"/>
        <v>22.09708691207961</v>
      </c>
      <c r="D19" s="1">
        <f t="shared" si="2"/>
        <v>0.7541811580311069</v>
      </c>
    </row>
    <row r="20" spans="1:4" ht="12.75">
      <c r="A20">
        <f t="shared" si="3"/>
        <v>20</v>
      </c>
      <c r="B20" s="1">
        <f t="shared" si="0"/>
        <v>0.097939885000979</v>
      </c>
      <c r="C20" s="1">
        <f t="shared" si="4"/>
        <v>23.21866076776482</v>
      </c>
      <c r="D20" s="1">
        <f t="shared" si="2"/>
        <v>0.7744527870935368</v>
      </c>
    </row>
    <row r="21" spans="1:4" ht="12.75">
      <c r="A21">
        <f t="shared" si="3"/>
        <v>20</v>
      </c>
      <c r="B21" s="1">
        <f aca="true" t="shared" si="5" ref="B21:B26">0.132*(A21/C21)^2</f>
        <v>0.08870647152067232</v>
      </c>
      <c r="C21" s="1">
        <f t="shared" si="4"/>
        <v>24.39716194236594</v>
      </c>
      <c r="D21" s="1">
        <f>1/((B21^2+B21*1.8478+1)*(B21^2+B21*0.7654+1))</f>
        <v>0.7932979965911205</v>
      </c>
    </row>
    <row r="22" spans="1:4" ht="12.75">
      <c r="A22">
        <f aca="true" t="shared" si="6" ref="A22:A28">A21</f>
        <v>20</v>
      </c>
      <c r="B22" s="1">
        <f t="shared" si="5"/>
        <v>0.08034355042962521</v>
      </c>
      <c r="C22" s="1">
        <f t="shared" si="4"/>
        <v>25.635479875238687</v>
      </c>
      <c r="D22" s="1">
        <f aca="true" t="shared" si="7" ref="D22:D85">1/((B22^2+B22*1.8478+1)*(B22^2+B22*0.7654+1))</f>
        <v>0.8107733331096284</v>
      </c>
    </row>
    <row r="23" spans="1:4" ht="12.75">
      <c r="A23">
        <f t="shared" si="6"/>
        <v>20</v>
      </c>
      <c r="B23" s="1">
        <f t="shared" si="5"/>
        <v>0.07276905489509211</v>
      </c>
      <c r="C23" s="1">
        <f t="shared" si="4"/>
        <v>26.936650663968056</v>
      </c>
      <c r="D23" s="1">
        <f t="shared" si="7"/>
        <v>0.826941767965933</v>
      </c>
    </row>
    <row r="24" spans="1:4" ht="12.75">
      <c r="A24">
        <f t="shared" si="6"/>
        <v>20</v>
      </c>
      <c r="B24" s="1">
        <f t="shared" si="5"/>
        <v>0.0659086550446042</v>
      </c>
      <c r="C24" s="1">
        <f t="shared" si="4"/>
        <v>28.303864508247084</v>
      </c>
      <c r="D24" s="1">
        <f t="shared" si="7"/>
        <v>0.8418705215805903</v>
      </c>
    </row>
    <row r="25" spans="1:4" ht="12.75">
      <c r="A25">
        <f t="shared" si="6"/>
        <v>20</v>
      </c>
      <c r="B25" s="1">
        <f t="shared" si="5"/>
        <v>0.05969502855370475</v>
      </c>
      <c r="C25" s="1">
        <f t="shared" si="4"/>
        <v>29.740473531581863</v>
      </c>
      <c r="D25" s="1">
        <f t="shared" si="7"/>
        <v>0.8556292470934102</v>
      </c>
    </row>
    <row r="26" spans="1:7" ht="12.75">
      <c r="A26">
        <f t="shared" si="6"/>
        <v>20</v>
      </c>
      <c r="B26" s="1">
        <f t="shared" si="5"/>
        <v>0.0540672</v>
      </c>
      <c r="C26" s="1">
        <f t="shared" si="4"/>
        <v>31.25</v>
      </c>
      <c r="D26" s="1">
        <f t="shared" si="7"/>
        <v>0.8682885408257168</v>
      </c>
      <c r="G26" s="35"/>
    </row>
    <row r="27" spans="1:4" ht="12.75">
      <c r="A27">
        <f t="shared" si="6"/>
        <v>20</v>
      </c>
      <c r="B27" s="1">
        <f>0.132*(A27/C27)^2</f>
        <v>0.0489699425004895</v>
      </c>
      <c r="C27" s="1">
        <f t="shared" si="4"/>
        <v>32.836144957913106</v>
      </c>
      <c r="D27" s="1">
        <f t="shared" si="7"/>
        <v>0.8799187436928854</v>
      </c>
    </row>
    <row r="28" spans="1:4" ht="12.75">
      <c r="A28">
        <f t="shared" si="6"/>
        <v>20</v>
      </c>
      <c r="B28" s="1">
        <f aca="true" t="shared" si="8" ref="B28:B91">0.132*(A28/C28)^2</f>
        <v>0.04435323576033616</v>
      </c>
      <c r="C28" s="1">
        <f t="shared" si="4"/>
        <v>34.50279730230663</v>
      </c>
      <c r="D28" s="1">
        <f t="shared" si="7"/>
        <v>0.8905889969052505</v>
      </c>
    </row>
    <row r="29" spans="1:4" ht="12.75">
      <c r="A29">
        <f aca="true" t="shared" si="9" ref="A29:A45">A28</f>
        <v>20</v>
      </c>
      <c r="B29" s="1">
        <f t="shared" si="8"/>
        <v>0.04017177521481262</v>
      </c>
      <c r="C29" s="1">
        <f t="shared" si="4"/>
        <v>36.25404331750509</v>
      </c>
      <c r="D29" s="1">
        <f t="shared" si="7"/>
        <v>0.9003665163843335</v>
      </c>
    </row>
    <row r="30" spans="1:4" ht="12.75">
      <c r="A30">
        <f t="shared" si="9"/>
        <v>20</v>
      </c>
      <c r="B30" s="1">
        <f t="shared" si="8"/>
        <v>0.03638452744754606</v>
      </c>
      <c r="C30" s="1">
        <f t="shared" si="4"/>
        <v>38.09417669388986</v>
      </c>
      <c r="D30" s="1">
        <f t="shared" si="7"/>
        <v>0.909316052588436</v>
      </c>
    </row>
    <row r="31" spans="1:4" ht="12.75">
      <c r="A31">
        <f t="shared" si="9"/>
        <v>20</v>
      </c>
      <c r="B31" s="1">
        <f t="shared" si="8"/>
        <v>0.0329543275223021</v>
      </c>
      <c r="C31" s="1">
        <f t="shared" si="4"/>
        <v>40.02770905513352</v>
      </c>
      <c r="D31" s="1">
        <f t="shared" si="7"/>
        <v>0.9174995053839242</v>
      </c>
    </row>
    <row r="32" spans="1:4" ht="12.75">
      <c r="A32">
        <f t="shared" si="9"/>
        <v>20</v>
      </c>
      <c r="B32" s="1">
        <f t="shared" si="8"/>
        <v>0.02984751427685237</v>
      </c>
      <c r="C32" s="1">
        <f t="shared" si="4"/>
        <v>42.05938101976113</v>
      </c>
      <c r="D32" s="1">
        <f t="shared" si="7"/>
        <v>0.9249756668536854</v>
      </c>
    </row>
    <row r="33" spans="1:4" ht="12.75">
      <c r="A33">
        <f t="shared" si="9"/>
        <v>20</v>
      </c>
      <c r="B33" s="1">
        <f t="shared" si="8"/>
        <v>0.0270336</v>
      </c>
      <c r="C33" s="1">
        <f t="shared" si="4"/>
        <v>44.19417382415922</v>
      </c>
      <c r="D33" s="1">
        <f t="shared" si="7"/>
        <v>0.9318000682508083</v>
      </c>
    </row>
    <row r="34" spans="1:4" ht="12.75">
      <c r="A34">
        <f t="shared" si="9"/>
        <v>20</v>
      </c>
      <c r="B34" s="1">
        <f t="shared" si="8"/>
        <v>0.02448497125024475</v>
      </c>
      <c r="C34" s="1">
        <f t="shared" si="4"/>
        <v>46.43732153552964</v>
      </c>
      <c r="D34" s="1">
        <f t="shared" si="7"/>
        <v>0.9380249105167344</v>
      </c>
    </row>
    <row r="35" spans="1:4" ht="12.75">
      <c r="A35">
        <f t="shared" si="9"/>
        <v>20</v>
      </c>
      <c r="B35" s="1">
        <f t="shared" si="8"/>
        <v>0.02217661788016808</v>
      </c>
      <c r="C35" s="1">
        <f t="shared" si="4"/>
        <v>48.79432388473188</v>
      </c>
      <c r="D35" s="1">
        <f t="shared" si="7"/>
        <v>0.9436990607853978</v>
      </c>
    </row>
    <row r="36" spans="1:4" ht="12.75">
      <c r="A36">
        <f t="shared" si="9"/>
        <v>20</v>
      </c>
      <c r="B36" s="1">
        <f t="shared" si="8"/>
        <v>0.020085887607406303</v>
      </c>
      <c r="C36" s="1">
        <f t="shared" si="4"/>
        <v>51.270959750477374</v>
      </c>
      <c r="D36" s="1">
        <f t="shared" si="7"/>
        <v>0.9488681000304139</v>
      </c>
    </row>
    <row r="37" spans="1:4" ht="12.75">
      <c r="A37">
        <f t="shared" si="9"/>
        <v>20</v>
      </c>
      <c r="B37" s="1">
        <f t="shared" si="8"/>
        <v>0.018192263723773028</v>
      </c>
      <c r="C37" s="1">
        <f t="shared" si="4"/>
        <v>53.87330132793611</v>
      </c>
      <c r="D37" s="1">
        <f t="shared" si="7"/>
        <v>0.9535744094556979</v>
      </c>
    </row>
    <row r="38" spans="1:4" ht="12.75">
      <c r="A38">
        <f t="shared" si="9"/>
        <v>20</v>
      </c>
      <c r="B38" s="1">
        <f t="shared" si="8"/>
        <v>0.01647716376115105</v>
      </c>
      <c r="C38" s="1">
        <f t="shared" si="4"/>
        <v>56.60772901649417</v>
      </c>
      <c r="D38" s="1">
        <f t="shared" si="7"/>
        <v>0.9578572853774479</v>
      </c>
    </row>
    <row r="39" spans="1:4" ht="12.75">
      <c r="A39">
        <f t="shared" si="9"/>
        <v>20</v>
      </c>
      <c r="B39" s="1">
        <f t="shared" si="8"/>
        <v>0.014923757138426188</v>
      </c>
      <c r="C39" s="1">
        <f t="shared" si="4"/>
        <v>59.480947063163725</v>
      </c>
      <c r="D39" s="1">
        <f t="shared" si="7"/>
        <v>0.9617530742079763</v>
      </c>
    </row>
    <row r="40" spans="1:4" ht="12.75">
      <c r="A40">
        <f t="shared" si="9"/>
        <v>20</v>
      </c>
      <c r="B40" s="1">
        <f t="shared" si="8"/>
        <v>0.0135168</v>
      </c>
      <c r="C40" s="1">
        <f t="shared" si="4"/>
        <v>62.5</v>
      </c>
      <c r="D40" s="1">
        <f t="shared" si="7"/>
        <v>0.965295320748817</v>
      </c>
    </row>
    <row r="41" spans="1:4" ht="12.75">
      <c r="A41">
        <f t="shared" si="9"/>
        <v>20</v>
      </c>
      <c r="B41" s="1">
        <f t="shared" si="8"/>
        <v>0.012242485625122375</v>
      </c>
      <c r="C41" s="1">
        <f t="shared" si="4"/>
        <v>65.67228991582621</v>
      </c>
      <c r="D41" s="1">
        <f t="shared" si="7"/>
        <v>0.9685149243559901</v>
      </c>
    </row>
    <row r="42" spans="1:4" ht="12.75">
      <c r="A42">
        <f t="shared" si="9"/>
        <v>20</v>
      </c>
      <c r="B42" s="1">
        <f t="shared" si="8"/>
        <v>0.01108830894008404</v>
      </c>
      <c r="C42" s="1">
        <f t="shared" si="4"/>
        <v>69.00559460461326</v>
      </c>
      <c r="D42" s="1">
        <f t="shared" si="7"/>
        <v>0.9714402986802773</v>
      </c>
    </row>
    <row r="43" spans="1:4" ht="12.75">
      <c r="A43">
        <f t="shared" si="9"/>
        <v>20</v>
      </c>
      <c r="B43" s="1">
        <f t="shared" si="8"/>
        <v>0.010042943803703155</v>
      </c>
      <c r="C43" s="1">
        <f t="shared" si="4"/>
        <v>72.50808663501017</v>
      </c>
      <c r="D43" s="1">
        <f t="shared" si="7"/>
        <v>0.97409753163598</v>
      </c>
    </row>
    <row r="44" spans="1:4" ht="12.75">
      <c r="A44">
        <f t="shared" si="9"/>
        <v>20</v>
      </c>
      <c r="B44" s="1">
        <f t="shared" si="8"/>
        <v>0.009096131861886516</v>
      </c>
      <c r="C44" s="1">
        <f t="shared" si="4"/>
        <v>76.18835338777971</v>
      </c>
      <c r="D44" s="1">
        <f t="shared" si="7"/>
        <v>0.9765105430378512</v>
      </c>
    </row>
    <row r="45" spans="1:4" ht="12.75">
      <c r="A45">
        <f t="shared" si="9"/>
        <v>20</v>
      </c>
      <c r="B45" s="1">
        <f t="shared" si="8"/>
        <v>0.008238581880575526</v>
      </c>
      <c r="C45" s="1">
        <f t="shared" si="4"/>
        <v>80.05541811026704</v>
      </c>
      <c r="D45" s="1">
        <f t="shared" si="7"/>
        <v>0.9787012379909302</v>
      </c>
    </row>
    <row r="46" spans="1:4" ht="12.75">
      <c r="A46">
        <f aca="true" t="shared" si="10" ref="A46:A107">A45</f>
        <v>20</v>
      </c>
      <c r="B46" s="1">
        <f t="shared" si="8"/>
        <v>0.007461878569213092</v>
      </c>
      <c r="C46" s="1">
        <f t="shared" si="4"/>
        <v>84.11876203952227</v>
      </c>
      <c r="D46" s="1">
        <f t="shared" si="7"/>
        <v>0.980689654642876</v>
      </c>
    </row>
    <row r="47" spans="1:4" ht="12.75">
      <c r="A47">
        <f t="shared" si="10"/>
        <v>20</v>
      </c>
      <c r="B47" s="1">
        <f t="shared" si="8"/>
        <v>0.0067584</v>
      </c>
      <c r="C47" s="1">
        <f t="shared" si="4"/>
        <v>88.38834764831844</v>
      </c>
      <c r="D47" s="1">
        <f t="shared" si="7"/>
        <v>0.9824941053317928</v>
      </c>
    </row>
    <row r="48" spans="1:4" ht="12.75">
      <c r="A48">
        <f t="shared" si="10"/>
        <v>20</v>
      </c>
      <c r="B48" s="1">
        <f t="shared" si="8"/>
        <v>0.0061212428125611874</v>
      </c>
      <c r="C48" s="1">
        <f t="shared" si="4"/>
        <v>92.87464307105928</v>
      </c>
      <c r="D48" s="1">
        <f t="shared" si="7"/>
        <v>0.9841313105009376</v>
      </c>
    </row>
    <row r="49" spans="1:4" ht="12.75">
      <c r="A49">
        <f t="shared" si="10"/>
        <v>20</v>
      </c>
      <c r="B49" s="1">
        <f t="shared" si="8"/>
        <v>0.00554415447004202</v>
      </c>
      <c r="C49" s="1">
        <f t="shared" si="4"/>
        <v>97.58864776946376</v>
      </c>
      <c r="D49" s="1">
        <f t="shared" si="7"/>
        <v>0.9856165250193121</v>
      </c>
    </row>
    <row r="50" spans="1:4" ht="12.75">
      <c r="A50">
        <f t="shared" si="10"/>
        <v>20</v>
      </c>
      <c r="B50" s="1">
        <f t="shared" si="8"/>
        <v>0.005021471901851576</v>
      </c>
      <c r="C50" s="1">
        <f t="shared" si="4"/>
        <v>102.54191950095475</v>
      </c>
      <c r="D50" s="1">
        <f t="shared" si="7"/>
        <v>0.9869636567562657</v>
      </c>
    </row>
    <row r="51" spans="1:4" ht="12.75">
      <c r="A51">
        <f t="shared" si="10"/>
        <v>20</v>
      </c>
      <c r="B51" s="1">
        <f t="shared" si="8"/>
        <v>0.004548065930943257</v>
      </c>
      <c r="C51" s="1">
        <f t="shared" si="4"/>
        <v>107.74660265587222</v>
      </c>
      <c r="D51" s="1">
        <f t="shared" si="7"/>
        <v>0.9881853774193031</v>
      </c>
    </row>
    <row r="52" spans="1:4" ht="12.75">
      <c r="A52">
        <f t="shared" si="10"/>
        <v>20</v>
      </c>
      <c r="B52" s="1">
        <f t="shared" si="8"/>
        <v>0.004119290940287763</v>
      </c>
      <c r="C52" s="1">
        <f t="shared" si="4"/>
        <v>113.21545803298834</v>
      </c>
      <c r="D52" s="1">
        <f t="shared" si="7"/>
        <v>0.9892932257861109</v>
      </c>
    </row>
    <row r="53" spans="1:4" ht="12.75">
      <c r="A53">
        <f t="shared" si="10"/>
        <v>20</v>
      </c>
      <c r="B53" s="1">
        <f t="shared" si="8"/>
        <v>0.003730939284606547</v>
      </c>
      <c r="C53" s="1">
        <f>C54/2^(1/14)</f>
        <v>118.96189412632745</v>
      </c>
      <c r="D53" s="1">
        <f t="shared" si="7"/>
        <v>0.9902977035518908</v>
      </c>
    </row>
    <row r="54" spans="1:4" ht="12.75">
      <c r="A54">
        <f t="shared" si="10"/>
        <v>20</v>
      </c>
      <c r="B54" s="1">
        <f t="shared" si="8"/>
        <v>0.0033792</v>
      </c>
      <c r="C54" s="1">
        <v>125</v>
      </c>
      <c r="D54" s="1">
        <f t="shared" si="7"/>
        <v>0.991208364077519</v>
      </c>
    </row>
    <row r="55" spans="1:4" ht="12.75">
      <c r="A55">
        <f t="shared" si="10"/>
        <v>20</v>
      </c>
      <c r="B55" s="1">
        <f t="shared" si="8"/>
        <v>0.0030606214062805937</v>
      </c>
      <c r="C55" s="1">
        <f>C54*2^(1/14)</f>
        <v>131.34457983165242</v>
      </c>
      <c r="D55" s="1">
        <f t="shared" si="7"/>
        <v>0.9920338943681012</v>
      </c>
    </row>
    <row r="56" spans="1:4" ht="12.75">
      <c r="A56">
        <f t="shared" si="10"/>
        <v>20</v>
      </c>
      <c r="B56" s="1">
        <f t="shared" si="8"/>
        <v>0.00277207723502101</v>
      </c>
      <c r="C56" s="1">
        <f aca="true" t="shared" si="11" ref="C56:C119">C55*2^(1/14)</f>
        <v>138.01118920922653</v>
      </c>
      <c r="D56" s="1">
        <f t="shared" si="7"/>
        <v>0.9927821906393195</v>
      </c>
    </row>
    <row r="57" spans="1:4" ht="12.75">
      <c r="A57">
        <f t="shared" si="10"/>
        <v>20</v>
      </c>
      <c r="B57" s="1">
        <f t="shared" si="8"/>
        <v>0.0025107359509257887</v>
      </c>
      <c r="C57" s="1">
        <f t="shared" si="11"/>
        <v>145.01617327002035</v>
      </c>
      <c r="D57" s="1">
        <f t="shared" si="7"/>
        <v>0.9934604278441762</v>
      </c>
    </row>
    <row r="58" spans="1:4" ht="12.75">
      <c r="A58">
        <f t="shared" si="10"/>
        <v>20</v>
      </c>
      <c r="B58" s="1">
        <f t="shared" si="8"/>
        <v>0.002274032965471629</v>
      </c>
      <c r="C58" s="1">
        <f t="shared" si="11"/>
        <v>152.37670677555943</v>
      </c>
      <c r="D58" s="1">
        <f t="shared" si="7"/>
        <v>0.9940751235380821</v>
      </c>
    </row>
    <row r="59" spans="1:4" ht="12.75">
      <c r="A59">
        <f t="shared" si="10"/>
        <v>20</v>
      </c>
      <c r="B59" s="1">
        <f t="shared" si="8"/>
        <v>0.0020596454701438814</v>
      </c>
      <c r="C59" s="1">
        <f t="shared" si="11"/>
        <v>160.11083622053408</v>
      </c>
      <c r="D59" s="1">
        <f t="shared" si="7"/>
        <v>0.994632196458139</v>
      </c>
    </row>
    <row r="60" spans="1:4" ht="12.75">
      <c r="A60">
        <f t="shared" si="10"/>
        <v>20</v>
      </c>
      <c r="B60" s="1">
        <f t="shared" si="8"/>
        <v>0.001865469642303273</v>
      </c>
      <c r="C60" s="1">
        <f t="shared" si="11"/>
        <v>168.23752407904453</v>
      </c>
      <c r="D60" s="1">
        <f t="shared" si="7"/>
        <v>0.9951370201847544</v>
      </c>
    </row>
    <row r="61" spans="1:4" ht="12.75">
      <c r="A61">
        <f t="shared" si="10"/>
        <v>20</v>
      </c>
      <c r="B61" s="1">
        <f t="shared" si="8"/>
        <v>0.0016896</v>
      </c>
      <c r="C61" s="1">
        <f t="shared" si="11"/>
        <v>176.7766952966369</v>
      </c>
      <c r="D61" s="1">
        <f t="shared" si="7"/>
        <v>0.9955944722419201</v>
      </c>
    </row>
    <row r="62" spans="1:4" ht="12.75">
      <c r="A62">
        <f t="shared" si="10"/>
        <v>20</v>
      </c>
      <c r="B62" s="1">
        <f t="shared" si="8"/>
        <v>0.0015303107031402969</v>
      </c>
      <c r="C62" s="1">
        <f t="shared" si="11"/>
        <v>185.74928614211856</v>
      </c>
      <c r="D62" s="1">
        <f t="shared" si="7"/>
        <v>0.9960089789778076</v>
      </c>
    </row>
    <row r="63" spans="1:7" ht="12.75">
      <c r="A63">
        <f t="shared" si="10"/>
        <v>20</v>
      </c>
      <c r="B63" s="1">
        <f t="shared" si="8"/>
        <v>0.001386038617510505</v>
      </c>
      <c r="C63" s="1">
        <f t="shared" si="11"/>
        <v>195.17729553892752</v>
      </c>
      <c r="D63" s="1">
        <f t="shared" si="7"/>
        <v>0.9963845565507431</v>
      </c>
      <c r="G63" s="35"/>
    </row>
    <row r="64" spans="1:4" ht="12.75">
      <c r="A64">
        <f t="shared" si="10"/>
        <v>20</v>
      </c>
      <c r="B64" s="1">
        <f t="shared" si="8"/>
        <v>0.001255367975462894</v>
      </c>
      <c r="C64" s="1">
        <f t="shared" si="11"/>
        <v>205.0838390019095</v>
      </c>
      <c r="D64" s="1">
        <f t="shared" si="7"/>
        <v>0.996724848327835</v>
      </c>
    </row>
    <row r="65" spans="1:4" ht="12.75">
      <c r="A65">
        <f t="shared" si="10"/>
        <v>20</v>
      </c>
      <c r="B65" s="1">
        <f t="shared" si="8"/>
        <v>0.0011370164827358142</v>
      </c>
      <c r="C65" s="1">
        <f t="shared" si="11"/>
        <v>215.49320531174445</v>
      </c>
      <c r="D65" s="1">
        <f t="shared" si="7"/>
        <v>0.9970331589851886</v>
      </c>
    </row>
    <row r="66" spans="1:4" ht="12.75">
      <c r="A66">
        <f t="shared" si="10"/>
        <v>20</v>
      </c>
      <c r="B66" s="1">
        <f t="shared" si="8"/>
        <v>0.0010298227350719407</v>
      </c>
      <c r="C66" s="1">
        <f t="shared" si="11"/>
        <v>226.43091606597667</v>
      </c>
      <c r="D66" s="1">
        <f t="shared" si="7"/>
        <v>0.9973124855801294</v>
      </c>
    </row>
    <row r="67" spans="1:4" ht="12.75">
      <c r="A67">
        <f t="shared" si="10"/>
        <v>20</v>
      </c>
      <c r="B67" s="1">
        <f t="shared" si="8"/>
        <v>0.0009327348211516368</v>
      </c>
      <c r="C67" s="1">
        <f t="shared" si="11"/>
        <v>237.9237882526549</v>
      </c>
      <c r="D67" s="1">
        <f t="shared" si="7"/>
        <v>0.9975655458475715</v>
      </c>
    </row>
    <row r="68" spans="1:4" ht="12.75">
      <c r="A68">
        <f t="shared" si="10"/>
        <v>20</v>
      </c>
      <c r="B68" s="1">
        <f t="shared" si="8"/>
        <v>0.0008448</v>
      </c>
      <c r="C68" s="1">
        <f t="shared" si="11"/>
        <v>250</v>
      </c>
      <c r="D68" s="1">
        <f t="shared" si="7"/>
        <v>0.9977948039548268</v>
      </c>
    </row>
    <row r="69" spans="1:4" ht="12.75">
      <c r="A69">
        <f t="shared" si="10"/>
        <v>20</v>
      </c>
      <c r="B69" s="1">
        <f t="shared" si="8"/>
        <v>0.0007651553515701484</v>
      </c>
      <c r="C69" s="1">
        <f t="shared" si="11"/>
        <v>262.68915966330485</v>
      </c>
      <c r="D69" s="1">
        <f t="shared" si="7"/>
        <v>0.9980024939319327</v>
      </c>
    </row>
    <row r="70" spans="1:4" ht="12.75">
      <c r="A70">
        <f t="shared" si="10"/>
        <v>20</v>
      </c>
      <c r="B70" s="1">
        <f t="shared" si="8"/>
        <v>0.0006930193087552525</v>
      </c>
      <c r="C70" s="1">
        <f t="shared" si="11"/>
        <v>276.02237841845306</v>
      </c>
      <c r="D70" s="1">
        <f t="shared" si="7"/>
        <v>0.9981906409781276</v>
      </c>
    </row>
    <row r="71" spans="1:4" ht="12.75">
      <c r="A71">
        <f t="shared" si="10"/>
        <v>20</v>
      </c>
      <c r="B71" s="1">
        <f t="shared" si="8"/>
        <v>0.0006276839877314472</v>
      </c>
      <c r="C71" s="1">
        <f t="shared" si="11"/>
        <v>290.0323465400407</v>
      </c>
      <c r="D71" s="1">
        <f t="shared" si="7"/>
        <v>0.9983610808294962</v>
      </c>
    </row>
    <row r="72" spans="1:4" ht="12.75">
      <c r="A72">
        <f t="shared" si="10"/>
        <v>20</v>
      </c>
      <c r="B72" s="1">
        <f t="shared" si="8"/>
        <v>0.0005685082413679072</v>
      </c>
      <c r="C72" s="1">
        <f t="shared" si="11"/>
        <v>304.75341355111885</v>
      </c>
      <c r="D72" s="1">
        <f t="shared" si="7"/>
        <v>0.9985154773580658</v>
      </c>
    </row>
    <row r="73" spans="1:4" ht="12.75">
      <c r="A73">
        <f t="shared" si="10"/>
        <v>20</v>
      </c>
      <c r="B73" s="1">
        <f t="shared" si="8"/>
        <v>0.0005149113675359704</v>
      </c>
      <c r="C73" s="1">
        <f t="shared" si="11"/>
        <v>320.22167244106816</v>
      </c>
      <c r="D73" s="1">
        <f t="shared" si="7"/>
        <v>0.9986553385588259</v>
      </c>
    </row>
    <row r="74" spans="1:4" ht="12.75">
      <c r="A74">
        <f t="shared" si="10"/>
        <v>20</v>
      </c>
      <c r="B74" s="1">
        <f t="shared" si="8"/>
        <v>0.0004663674105758183</v>
      </c>
      <c r="C74" s="1">
        <f t="shared" si="11"/>
        <v>336.47504815808907</v>
      </c>
      <c r="D74" s="1">
        <f t="shared" si="7"/>
        <v>0.9987820310682141</v>
      </c>
    </row>
    <row r="75" spans="1:4" ht="12.75">
      <c r="A75">
        <f t="shared" si="10"/>
        <v>20</v>
      </c>
      <c r="B75" s="1">
        <f t="shared" si="8"/>
        <v>0.0004224</v>
      </c>
      <c r="C75" s="1">
        <f t="shared" si="11"/>
        <v>353.5533905932738</v>
      </c>
      <c r="D75" s="1">
        <f t="shared" si="7"/>
        <v>0.9988967933455956</v>
      </c>
    </row>
    <row r="76" spans="1:4" ht="12.75">
      <c r="A76">
        <f t="shared" si="10"/>
        <v>20</v>
      </c>
      <c r="B76" s="1">
        <f t="shared" si="8"/>
        <v>0.0003825776757850742</v>
      </c>
      <c r="C76" s="1">
        <f t="shared" si="11"/>
        <v>371.4985722842371</v>
      </c>
      <c r="D76" s="1">
        <f t="shared" si="7"/>
        <v>0.9990007476380971</v>
      </c>
    </row>
    <row r="77" spans="1:4" ht="12.75">
      <c r="A77">
        <f t="shared" si="10"/>
        <v>20</v>
      </c>
      <c r="B77" s="1">
        <f t="shared" si="8"/>
        <v>0.00034650965437762625</v>
      </c>
      <c r="C77" s="1">
        <f t="shared" si="11"/>
        <v>390.35459107785505</v>
      </c>
      <c r="D77" s="1">
        <f t="shared" si="7"/>
        <v>0.9990949108388231</v>
      </c>
    </row>
    <row r="78" spans="1:4" ht="12.75">
      <c r="A78">
        <f t="shared" si="10"/>
        <v>20</v>
      </c>
      <c r="B78" s="1">
        <f t="shared" si="8"/>
        <v>0.0003138419938657235</v>
      </c>
      <c r="C78" s="1">
        <f t="shared" si="11"/>
        <v>410.167678003819</v>
      </c>
      <c r="D78" s="1">
        <f t="shared" si="7"/>
        <v>0.9991802043389567</v>
      </c>
    </row>
    <row r="79" spans="1:4" ht="12.75">
      <c r="A79">
        <f t="shared" si="10"/>
        <v>20</v>
      </c>
      <c r="B79" s="1">
        <f t="shared" si="8"/>
        <v>0.00028425412068395356</v>
      </c>
      <c r="C79" s="1">
        <f t="shared" si="11"/>
        <v>430.9864106234889</v>
      </c>
      <c r="D79" s="1">
        <f t="shared" si="7"/>
        <v>0.9992574629654429</v>
      </c>
    </row>
    <row r="80" spans="1:4" ht="12.75">
      <c r="A80">
        <f t="shared" si="10"/>
        <v>20</v>
      </c>
      <c r="B80" s="1">
        <f t="shared" si="8"/>
        <v>0.0002574556837679852</v>
      </c>
      <c r="C80" s="1">
        <f t="shared" si="11"/>
        <v>452.86183213195335</v>
      </c>
      <c r="D80" s="1">
        <f t="shared" si="7"/>
        <v>0.9993274430878853</v>
      </c>
    </row>
    <row r="81" spans="1:4" ht="12.75">
      <c r="A81">
        <f t="shared" si="10"/>
        <v>20</v>
      </c>
      <c r="B81" s="1">
        <f t="shared" si="8"/>
        <v>0.0002331837052879092</v>
      </c>
      <c r="C81" s="1">
        <f t="shared" si="11"/>
        <v>475.8475765053098</v>
      </c>
      <c r="D81" s="1">
        <f t="shared" si="7"/>
        <v>0.9993908299708556</v>
      </c>
    </row>
    <row r="82" spans="1:4" ht="12.75">
      <c r="A82">
        <f t="shared" si="10"/>
        <v>20</v>
      </c>
      <c r="B82" s="1">
        <f t="shared" si="8"/>
        <v>0.0002112</v>
      </c>
      <c r="C82" s="1">
        <f t="shared" si="11"/>
        <v>500</v>
      </c>
      <c r="D82" s="1">
        <f t="shared" si="7"/>
        <v>0.9994482444410161</v>
      </c>
    </row>
    <row r="83" spans="1:4" ht="12.75">
      <c r="A83">
        <f t="shared" si="10"/>
        <v>20</v>
      </c>
      <c r="B83" s="1">
        <f t="shared" si="8"/>
        <v>0.0001912888378925371</v>
      </c>
      <c r="C83" s="1">
        <f t="shared" si="11"/>
        <v>525.3783193266097</v>
      </c>
      <c r="D83" s="1">
        <f t="shared" si="7"/>
        <v>0.9995002489322248</v>
      </c>
    </row>
    <row r="84" spans="1:4" ht="12.75">
      <c r="A84">
        <f t="shared" si="10"/>
        <v>20</v>
      </c>
      <c r="B84" s="1">
        <f t="shared" si="8"/>
        <v>0.00017325482718881312</v>
      </c>
      <c r="C84" s="1">
        <f t="shared" si="11"/>
        <v>552.0447568369061</v>
      </c>
      <c r="D84" s="1">
        <f t="shared" si="7"/>
        <v>0.9995473529660913</v>
      </c>
    </row>
    <row r="85" spans="1:4" ht="12.75">
      <c r="A85">
        <f t="shared" si="10"/>
        <v>20</v>
      </c>
      <c r="B85" s="1">
        <f t="shared" si="8"/>
        <v>0.0001569209969328618</v>
      </c>
      <c r="C85" s="1">
        <f t="shared" si="11"/>
        <v>580.0646930800814</v>
      </c>
      <c r="D85" s="1">
        <f t="shared" si="7"/>
        <v>0.9995900181202445</v>
      </c>
    </row>
    <row r="86" spans="1:4" ht="12.75">
      <c r="A86">
        <f t="shared" si="10"/>
        <v>20</v>
      </c>
      <c r="B86" s="1">
        <f t="shared" si="8"/>
        <v>0.0001421270603419768</v>
      </c>
      <c r="C86" s="1">
        <f t="shared" si="11"/>
        <v>609.5068271022377</v>
      </c>
      <c r="D86" s="1">
        <f aca="true" t="shared" si="12" ref="D86:D143">1/((B86^2+B86*1.8478+1)*(B86^2+B86*0.7654+1))</f>
        <v>0.9996286625318207</v>
      </c>
    </row>
    <row r="87" spans="1:4" ht="12.75">
      <c r="A87">
        <f t="shared" si="10"/>
        <v>20</v>
      </c>
      <c r="B87" s="1">
        <f t="shared" si="8"/>
        <v>0.0001287278418839926</v>
      </c>
      <c r="C87" s="1">
        <f t="shared" si="11"/>
        <v>640.4433448821363</v>
      </c>
      <c r="D87" s="1">
        <f t="shared" si="12"/>
        <v>0.9996636649793403</v>
      </c>
    </row>
    <row r="88" spans="1:4" ht="12.75">
      <c r="A88">
        <f t="shared" si="10"/>
        <v>20</v>
      </c>
      <c r="B88" s="1">
        <f t="shared" si="8"/>
        <v>0.00011659185264395457</v>
      </c>
      <c r="C88" s="1">
        <f t="shared" si="11"/>
        <v>672.9500963161781</v>
      </c>
      <c r="D88" s="1">
        <f t="shared" si="12"/>
        <v>0.9996953685821914</v>
      </c>
    </row>
    <row r="89" spans="1:4" ht="12.75">
      <c r="A89">
        <f t="shared" si="10"/>
        <v>20</v>
      </c>
      <c r="B89" s="1">
        <f t="shared" si="8"/>
        <v>0.0001056</v>
      </c>
      <c r="C89" s="1">
        <f t="shared" si="11"/>
        <v>707.1067811865476</v>
      </c>
      <c r="D89" s="1">
        <f t="shared" si="12"/>
        <v>0.9997240841533317</v>
      </c>
    </row>
    <row r="90" spans="1:4" ht="12.75">
      <c r="A90">
        <f t="shared" si="10"/>
        <v>20</v>
      </c>
      <c r="B90" s="1">
        <f t="shared" si="8"/>
        <v>9.564441894626855E-05</v>
      </c>
      <c r="C90" s="1">
        <f t="shared" si="11"/>
        <v>742.9971445684743</v>
      </c>
      <c r="D90" s="1">
        <f t="shared" si="12"/>
        <v>0.9997500932375476</v>
      </c>
    </row>
    <row r="91" spans="1:4" ht="12.75">
      <c r="A91">
        <f t="shared" si="10"/>
        <v>20</v>
      </c>
      <c r="B91" s="1">
        <f t="shared" si="8"/>
        <v>8.662741359440656E-05</v>
      </c>
      <c r="C91" s="1">
        <f t="shared" si="11"/>
        <v>780.7091821557101</v>
      </c>
      <c r="D91" s="1">
        <f t="shared" si="12"/>
        <v>0.9997736508646193</v>
      </c>
    </row>
    <row r="92" spans="1:4" ht="12.75">
      <c r="A92">
        <f t="shared" si="10"/>
        <v>20</v>
      </c>
      <c r="B92" s="1">
        <f aca="true" t="shared" si="13" ref="B92:B112">0.132*(A92/C92)^2</f>
        <v>7.846049846643087E-05</v>
      </c>
      <c r="C92" s="1">
        <f t="shared" si="11"/>
        <v>820.335356007638</v>
      </c>
      <c r="D92" s="1">
        <f t="shared" si="12"/>
        <v>0.9997949880440271</v>
      </c>
    </row>
    <row r="93" spans="1:4" ht="12.75">
      <c r="A93">
        <f t="shared" si="10"/>
        <v>20</v>
      </c>
      <c r="B93" s="1">
        <f t="shared" si="13"/>
        <v>7.106353017098839E-05</v>
      </c>
      <c r="C93" s="1">
        <f t="shared" si="11"/>
        <v>861.9728212469778</v>
      </c>
      <c r="D93" s="1">
        <f t="shared" si="12"/>
        <v>0.9998143140253716</v>
      </c>
    </row>
    <row r="94" spans="1:4" ht="12.75">
      <c r="A94">
        <f t="shared" si="10"/>
        <v>20</v>
      </c>
      <c r="B94" s="1">
        <f t="shared" si="13"/>
        <v>6.43639209419963E-05</v>
      </c>
      <c r="C94" s="1">
        <f t="shared" si="11"/>
        <v>905.7236642639067</v>
      </c>
      <c r="D94" s="1">
        <f t="shared" si="12"/>
        <v>0.9998318183464292</v>
      </c>
    </row>
    <row r="95" spans="1:4" ht="12.75">
      <c r="A95">
        <f t="shared" si="10"/>
        <v>20</v>
      </c>
      <c r="B95" s="1">
        <f t="shared" si="13"/>
        <v>5.82959263219773E-05</v>
      </c>
      <c r="C95" s="1">
        <f t="shared" si="11"/>
        <v>951.6951530106196</v>
      </c>
      <c r="D95" s="1">
        <f t="shared" si="12"/>
        <v>0.9998476726887333</v>
      </c>
    </row>
    <row r="96" spans="1:4" ht="12.75">
      <c r="A96">
        <f t="shared" si="10"/>
        <v>20</v>
      </c>
      <c r="B96" s="1">
        <f t="shared" si="13"/>
        <v>5.28E-05</v>
      </c>
      <c r="C96" s="1">
        <f t="shared" si="11"/>
        <v>1000</v>
      </c>
      <c r="D96" s="1">
        <f t="shared" si="12"/>
        <v>0.9998620325587178</v>
      </c>
    </row>
    <row r="97" spans="1:4" ht="12.75">
      <c r="A97">
        <f t="shared" si="10"/>
        <v>20</v>
      </c>
      <c r="B97" s="1">
        <f t="shared" si="13"/>
        <v>4.782220947313428E-05</v>
      </c>
      <c r="C97" s="1">
        <f t="shared" si="11"/>
        <v>1050.7566386532194</v>
      </c>
      <c r="D97" s="1">
        <f t="shared" si="12"/>
        <v>0.9998750388107751</v>
      </c>
    </row>
    <row r="98" spans="1:4" ht="12.75">
      <c r="A98">
        <f t="shared" si="10"/>
        <v>20</v>
      </c>
      <c r="B98" s="1">
        <f t="shared" si="13"/>
        <v>4.331370679720328E-05</v>
      </c>
      <c r="C98" s="1">
        <f t="shared" si="11"/>
        <v>1104.0895136738122</v>
      </c>
      <c r="D98" s="1">
        <f t="shared" si="12"/>
        <v>0.999886819027066</v>
      </c>
    </row>
    <row r="99" spans="1:4" ht="12.75">
      <c r="A99">
        <f t="shared" si="10"/>
        <v>20</v>
      </c>
      <c r="B99" s="1">
        <f t="shared" si="13"/>
        <v>3.923024923321545E-05</v>
      </c>
      <c r="C99" s="1">
        <f t="shared" si="11"/>
        <v>1160.1293861601628</v>
      </c>
      <c r="D99" s="1">
        <f t="shared" si="12"/>
        <v>0.9998974887675164</v>
      </c>
    </row>
    <row r="100" spans="1:4" ht="12.75">
      <c r="A100">
        <f t="shared" si="10"/>
        <v>20</v>
      </c>
      <c r="B100" s="1">
        <f t="shared" si="13"/>
        <v>3.55317650854942E-05</v>
      </c>
      <c r="C100" s="1">
        <f t="shared" si="11"/>
        <v>1219.0136542044754</v>
      </c>
      <c r="D100" s="1">
        <f t="shared" si="12"/>
        <v>0.9999071527021994</v>
      </c>
    </row>
    <row r="101" spans="1:4" ht="12.75">
      <c r="A101">
        <f t="shared" si="10"/>
        <v>20</v>
      </c>
      <c r="B101" s="1">
        <f t="shared" si="13"/>
        <v>3.218196047099815E-05</v>
      </c>
      <c r="C101" s="1">
        <f t="shared" si="11"/>
        <v>1280.8866897642727</v>
      </c>
      <c r="D101" s="1">
        <f t="shared" si="12"/>
        <v>0.9999159056371432</v>
      </c>
    </row>
    <row r="102" spans="1:4" ht="12.75">
      <c r="A102">
        <f t="shared" si="10"/>
        <v>20</v>
      </c>
      <c r="B102" s="1">
        <f t="shared" si="13"/>
        <v>2.9147963160988642E-05</v>
      </c>
      <c r="C102" s="1">
        <f t="shared" si="11"/>
        <v>1345.9001926323563</v>
      </c>
      <c r="D102" s="1">
        <f t="shared" si="12"/>
        <v>0.9999238334435819</v>
      </c>
    </row>
    <row r="103" spans="1:4" ht="12.75">
      <c r="A103">
        <f t="shared" si="10"/>
        <v>20</v>
      </c>
      <c r="B103" s="1">
        <f t="shared" si="13"/>
        <v>2.64E-05</v>
      </c>
      <c r="C103" s="1">
        <f t="shared" si="11"/>
        <v>1414.213562373095</v>
      </c>
      <c r="D103" s="1">
        <f t="shared" si="12"/>
        <v>0.9999310138997276</v>
      </c>
    </row>
    <row r="104" spans="1:4" ht="12.75">
      <c r="A104">
        <f t="shared" si="10"/>
        <v>20</v>
      </c>
      <c r="B104" s="1">
        <f t="shared" si="13"/>
        <v>2.391110473656714E-05</v>
      </c>
      <c r="C104" s="1">
        <f t="shared" si="11"/>
        <v>1485.9942891369485</v>
      </c>
      <c r="D104" s="1">
        <f t="shared" si="12"/>
        <v>0.9999375174532807</v>
      </c>
    </row>
    <row r="105" spans="1:4" ht="12.75">
      <c r="A105">
        <f t="shared" si="10"/>
        <v>20</v>
      </c>
      <c r="B105" s="1">
        <f t="shared" si="13"/>
        <v>2.165685339860164E-05</v>
      </c>
      <c r="C105" s="1">
        <f t="shared" si="11"/>
        <v>1561.4183643114202</v>
      </c>
      <c r="D105" s="1">
        <f t="shared" si="12"/>
        <v>0.9999434079121426</v>
      </c>
    </row>
    <row r="106" spans="1:4" ht="12.75">
      <c r="A106">
        <f t="shared" si="10"/>
        <v>20</v>
      </c>
      <c r="B106" s="1">
        <f t="shared" si="13"/>
        <v>1.9615124616607717E-05</v>
      </c>
      <c r="C106" s="1">
        <f t="shared" si="11"/>
        <v>1640.670712015276</v>
      </c>
      <c r="D106" s="1">
        <f t="shared" si="12"/>
        <v>0.9999487430700748</v>
      </c>
    </row>
    <row r="107" spans="1:4" ht="12.75">
      <c r="A107">
        <f t="shared" si="10"/>
        <v>20</v>
      </c>
      <c r="B107" s="1">
        <f t="shared" si="13"/>
        <v>1.7765882542747097E-05</v>
      </c>
      <c r="C107" s="1">
        <f t="shared" si="11"/>
        <v>1723.9456424939556</v>
      </c>
      <c r="D107" s="1">
        <f t="shared" si="12"/>
        <v>0.9999535752734342</v>
      </c>
    </row>
    <row r="108" spans="1:4" ht="12.75">
      <c r="A108">
        <f>A107</f>
        <v>20</v>
      </c>
      <c r="B108" s="1">
        <f t="shared" si="13"/>
        <v>1.6090980235499074E-05</v>
      </c>
      <c r="C108" s="1">
        <f t="shared" si="11"/>
        <v>1811.4473285278134</v>
      </c>
      <c r="D108" s="1">
        <f t="shared" si="12"/>
        <v>0.9999579519345209</v>
      </c>
    </row>
    <row r="109" spans="1:4" ht="12.75">
      <c r="A109">
        <f>A108</f>
        <v>20</v>
      </c>
      <c r="B109" s="1">
        <f t="shared" si="13"/>
        <v>1.4573981580494324E-05</v>
      </c>
      <c r="C109" s="1">
        <f t="shared" si="11"/>
        <v>1903.3903060212392</v>
      </c>
      <c r="D109" s="1">
        <f t="shared" si="12"/>
        <v>0.9999619159965704</v>
      </c>
    </row>
    <row r="110" spans="1:4" ht="12.75">
      <c r="A110">
        <f>A109</f>
        <v>20</v>
      </c>
      <c r="B110" s="1">
        <f t="shared" si="13"/>
        <v>1.32E-05</v>
      </c>
      <c r="C110" s="1">
        <f t="shared" si="11"/>
        <v>2000</v>
      </c>
      <c r="D110" s="1">
        <f t="shared" si="12"/>
        <v>0.9999655063549381</v>
      </c>
    </row>
    <row r="111" spans="1:4" ht="12.75">
      <c r="A111">
        <f>A110</f>
        <v>20</v>
      </c>
      <c r="B111" s="1">
        <f t="shared" si="13"/>
        <v>1.195555236828357E-05</v>
      </c>
      <c r="C111" s="1">
        <f t="shared" si="11"/>
        <v>2101.513277306439</v>
      </c>
      <c r="D111" s="1">
        <f t="shared" si="12"/>
        <v>0.9999687582386001</v>
      </c>
    </row>
    <row r="112" spans="1:4" ht="12.75">
      <c r="A112">
        <f>A111</f>
        <v>20</v>
      </c>
      <c r="B112" s="1">
        <f t="shared" si="13"/>
        <v>1.082842669930082E-05</v>
      </c>
      <c r="C112" s="1">
        <f t="shared" si="11"/>
        <v>2208.1790273476245</v>
      </c>
      <c r="D112" s="1">
        <f t="shared" si="12"/>
        <v>0.9999717035557135</v>
      </c>
    </row>
    <row r="113" spans="1:4" ht="12.75">
      <c r="A113">
        <f aca="true" t="shared" si="14" ref="A113:A142">A112</f>
        <v>20</v>
      </c>
      <c r="B113" s="1">
        <f aca="true" t="shared" si="15" ref="B113:B143">0.132*(A113/C113)^2</f>
        <v>9.807562308303862E-06</v>
      </c>
      <c r="C113" s="1">
        <f t="shared" si="11"/>
        <v>2320.2587723203255</v>
      </c>
      <c r="D113" s="1">
        <f t="shared" si="12"/>
        <v>0.9999743712066094</v>
      </c>
    </row>
    <row r="114" spans="1:4" ht="12.75">
      <c r="A114">
        <f t="shared" si="14"/>
        <v>20</v>
      </c>
      <c r="B114" s="1">
        <f t="shared" si="15"/>
        <v>8.88294127137355E-06</v>
      </c>
      <c r="C114" s="1">
        <f t="shared" si="11"/>
        <v>2438.027308408951</v>
      </c>
      <c r="D114" s="1">
        <f t="shared" si="12"/>
        <v>0.9999767873672952</v>
      </c>
    </row>
    <row r="115" spans="1:4" ht="12.75">
      <c r="A115">
        <f t="shared" si="14"/>
        <v>20</v>
      </c>
      <c r="B115" s="1">
        <f t="shared" si="15"/>
        <v>8.045490117749537E-06</v>
      </c>
      <c r="C115" s="1">
        <f t="shared" si="11"/>
        <v>2561.7733795285453</v>
      </c>
      <c r="D115" s="1">
        <f t="shared" si="12"/>
        <v>0.9999789757462437</v>
      </c>
    </row>
    <row r="116" spans="1:4" ht="12.75">
      <c r="A116">
        <f t="shared" si="14"/>
        <v>20</v>
      </c>
      <c r="B116" s="1">
        <f t="shared" si="15"/>
        <v>7.2869907902471605E-06</v>
      </c>
      <c r="C116" s="1">
        <f t="shared" si="11"/>
        <v>2691.8003852647125</v>
      </c>
      <c r="D116" s="1">
        <f t="shared" si="12"/>
        <v>0.999980957816977</v>
      </c>
    </row>
    <row r="117" spans="1:4" ht="12.75">
      <c r="A117">
        <f t="shared" si="14"/>
        <v>20</v>
      </c>
      <c r="B117" s="1">
        <f t="shared" si="15"/>
        <v>6.6E-06</v>
      </c>
      <c r="C117" s="1">
        <f t="shared" si="11"/>
        <v>2828.42712474619</v>
      </c>
      <c r="D117" s="1">
        <f t="shared" si="12"/>
        <v>0.9999827530287355</v>
      </c>
    </row>
    <row r="118" spans="1:4" ht="12.75">
      <c r="A118">
        <f t="shared" si="14"/>
        <v>20</v>
      </c>
      <c r="B118" s="1">
        <f t="shared" si="15"/>
        <v>5.977776184141785E-06</v>
      </c>
      <c r="C118" s="1">
        <f t="shared" si="11"/>
        <v>2971.988578273897</v>
      </c>
      <c r="D118" s="1">
        <f t="shared" si="12"/>
        <v>0.9999843789972885</v>
      </c>
    </row>
    <row r="119" spans="1:4" ht="12.75">
      <c r="A119">
        <f t="shared" si="14"/>
        <v>20</v>
      </c>
      <c r="B119" s="1">
        <f t="shared" si="15"/>
        <v>5.41421334965041E-06</v>
      </c>
      <c r="C119" s="1">
        <f t="shared" si="11"/>
        <v>3122.8367286228404</v>
      </c>
      <c r="D119" s="1">
        <f t="shared" si="12"/>
        <v>0.9999858516777662</v>
      </c>
    </row>
    <row r="120" spans="1:4" ht="12.75">
      <c r="A120">
        <f t="shared" si="14"/>
        <v>20</v>
      </c>
      <c r="B120" s="1">
        <f t="shared" si="15"/>
        <v>4.903781154151929E-06</v>
      </c>
      <c r="C120" s="1">
        <f aca="true" t="shared" si="16" ref="C120:C143">C119*2^(1/14)</f>
        <v>3281.341424030552</v>
      </c>
      <c r="D120" s="1">
        <f t="shared" si="12"/>
        <v>0.9999871855211967</v>
      </c>
    </row>
    <row r="121" spans="1:4" ht="12.75">
      <c r="A121">
        <f t="shared" si="14"/>
        <v>20</v>
      </c>
      <c r="B121" s="1">
        <f t="shared" si="15"/>
        <v>4.441470635686774E-06</v>
      </c>
      <c r="C121" s="1">
        <f t="shared" si="16"/>
        <v>3447.891284987911</v>
      </c>
      <c r="D121" s="1">
        <f t="shared" si="12"/>
        <v>0.9999883936162913</v>
      </c>
    </row>
    <row r="122" spans="1:4" ht="12.75">
      <c r="A122">
        <f t="shared" si="14"/>
        <v>20</v>
      </c>
      <c r="B122" s="1">
        <f t="shared" si="15"/>
        <v>4.022745058874768E-06</v>
      </c>
      <c r="C122" s="1">
        <f t="shared" si="16"/>
        <v>3622.894657055627</v>
      </c>
      <c r="D122" s="1">
        <f t="shared" si="12"/>
        <v>0.999989487817867</v>
      </c>
    </row>
    <row r="123" spans="1:4" ht="12.75">
      <c r="A123">
        <f t="shared" si="14"/>
        <v>20</v>
      </c>
      <c r="B123" s="1">
        <f t="shared" si="15"/>
        <v>3.643495395123581E-06</v>
      </c>
      <c r="C123" s="1">
        <f t="shared" si="16"/>
        <v>3806.7806120424784</v>
      </c>
      <c r="D123" s="1">
        <f t="shared" si="12"/>
        <v>0.999990478863161</v>
      </c>
    </row>
    <row r="124" spans="1:4" ht="12.75">
      <c r="A124">
        <f t="shared" si="14"/>
        <v>20</v>
      </c>
      <c r="B124" s="1">
        <f t="shared" si="15"/>
        <v>3.3E-06</v>
      </c>
      <c r="C124" s="1">
        <f t="shared" si="16"/>
        <v>4000</v>
      </c>
      <c r="D124" s="1">
        <f t="shared" si="12"/>
        <v>0.9999913764771838</v>
      </c>
    </row>
    <row r="125" spans="1:4" ht="12.75">
      <c r="A125">
        <f t="shared" si="14"/>
        <v>20</v>
      </c>
      <c r="B125" s="1">
        <f t="shared" si="15"/>
        <v>2.9888880920708923E-06</v>
      </c>
      <c r="C125" s="1">
        <f t="shared" si="16"/>
        <v>4203.026554612878</v>
      </c>
      <c r="D125" s="1">
        <f t="shared" si="12"/>
        <v>0.9999921894681408</v>
      </c>
    </row>
    <row r="126" spans="1:4" ht="12.75">
      <c r="A126">
        <f t="shared" si="14"/>
        <v>20</v>
      </c>
      <c r="B126" s="1">
        <f t="shared" si="15"/>
        <v>2.707106674825205E-06</v>
      </c>
      <c r="C126" s="1">
        <f t="shared" si="16"/>
        <v>4416.358054695249</v>
      </c>
      <c r="D126" s="1">
        <f t="shared" si="12"/>
        <v>0.9999929258138605</v>
      </c>
    </row>
    <row r="127" spans="1:4" ht="12.75">
      <c r="A127">
        <f t="shared" si="14"/>
        <v>20</v>
      </c>
      <c r="B127" s="1">
        <f t="shared" si="15"/>
        <v>2.4518905770759655E-06</v>
      </c>
      <c r="C127" s="1">
        <f t="shared" si="16"/>
        <v>4640.517544640651</v>
      </c>
      <c r="D127" s="1">
        <f t="shared" si="12"/>
        <v>0.9999935927400713</v>
      </c>
    </row>
    <row r="128" spans="1:4" ht="12.75">
      <c r="A128">
        <f t="shared" si="14"/>
        <v>20</v>
      </c>
      <c r="B128" s="1">
        <f t="shared" si="15"/>
        <v>2.2207353178433876E-06</v>
      </c>
      <c r="C128" s="1">
        <f t="shared" si="16"/>
        <v>4876.054616817902</v>
      </c>
      <c r="D128" s="1">
        <f t="shared" si="12"/>
        <v>0.9999941967913065</v>
      </c>
    </row>
    <row r="129" spans="1:4" ht="12.75">
      <c r="A129">
        <f t="shared" si="14"/>
        <v>20</v>
      </c>
      <c r="B129" s="1">
        <f t="shared" si="15"/>
        <v>2.011372529437384E-06</v>
      </c>
      <c r="C129" s="1">
        <f t="shared" si="16"/>
        <v>5123.546759057091</v>
      </c>
      <c r="D129" s="1">
        <f t="shared" si="12"/>
        <v>0.9999947438951198</v>
      </c>
    </row>
    <row r="130" spans="1:4" ht="12.75">
      <c r="A130">
        <f t="shared" si="14"/>
        <v>20</v>
      </c>
      <c r="B130" s="1">
        <f t="shared" si="15"/>
        <v>1.8217476975617901E-06</v>
      </c>
      <c r="C130" s="1">
        <f t="shared" si="16"/>
        <v>5383.600770529425</v>
      </c>
      <c r="D130" s="1">
        <f t="shared" si="12"/>
        <v>0.9999952394202487</v>
      </c>
    </row>
    <row r="131" spans="1:4" ht="12.75">
      <c r="A131">
        <f t="shared" si="14"/>
        <v>20</v>
      </c>
      <c r="B131" s="1">
        <f t="shared" si="15"/>
        <v>1.65E-06</v>
      </c>
      <c r="C131" s="1">
        <f t="shared" si="16"/>
        <v>5656.85424949238</v>
      </c>
      <c r="D131" s="1">
        <f t="shared" si="12"/>
        <v>0.9999956882292961</v>
      </c>
    </row>
    <row r="132" spans="1:4" ht="12.75">
      <c r="A132">
        <f t="shared" si="14"/>
        <v>20</v>
      </c>
      <c r="B132" s="1">
        <f t="shared" si="15"/>
        <v>1.4944440460354462E-06</v>
      </c>
      <c r="C132" s="1">
        <f t="shared" si="16"/>
        <v>5943.977156547794</v>
      </c>
      <c r="D132" s="1">
        <f t="shared" si="12"/>
        <v>0.9999960947264447</v>
      </c>
    </row>
    <row r="133" spans="1:4" ht="12.75">
      <c r="A133">
        <f t="shared" si="14"/>
        <v>20</v>
      </c>
      <c r="B133" s="1">
        <f t="shared" si="15"/>
        <v>1.3535533374126025E-06</v>
      </c>
      <c r="C133" s="1">
        <f t="shared" si="16"/>
        <v>6245.673457245681</v>
      </c>
      <c r="D133" s="1">
        <f t="shared" si="12"/>
        <v>0.9999964629006743</v>
      </c>
    </row>
    <row r="134" spans="1:4" ht="12.75">
      <c r="A134">
        <f t="shared" si="14"/>
        <v>20</v>
      </c>
      <c r="B134" s="1">
        <f t="shared" si="15"/>
        <v>1.2259452885379823E-06</v>
      </c>
      <c r="C134" s="1">
        <f t="shared" si="16"/>
        <v>6562.682848061104</v>
      </c>
      <c r="D134" s="1">
        <f t="shared" si="12"/>
        <v>0.9999967963649039</v>
      </c>
    </row>
    <row r="135" spans="1:4" ht="12.75">
      <c r="A135">
        <f t="shared" si="14"/>
        <v>20</v>
      </c>
      <c r="B135" s="1">
        <f t="shared" si="15"/>
        <v>1.1103676589216936E-06</v>
      </c>
      <c r="C135" s="1">
        <f t="shared" si="16"/>
        <v>6895.782569975822</v>
      </c>
      <c r="D135" s="1">
        <f t="shared" si="12"/>
        <v>0.9999970983914436</v>
      </c>
    </row>
    <row r="136" spans="1:4" ht="12.75">
      <c r="A136">
        <f t="shared" si="14"/>
        <v>20</v>
      </c>
      <c r="B136" s="1">
        <f t="shared" si="15"/>
        <v>1.005686264718692E-06</v>
      </c>
      <c r="C136" s="1">
        <f t="shared" si="16"/>
        <v>7245.789314111254</v>
      </c>
      <c r="D136" s="1">
        <f t="shared" si="12"/>
        <v>0.9999973719441064</v>
      </c>
    </row>
    <row r="137" spans="1:4" ht="12.75">
      <c r="A137">
        <f t="shared" si="14"/>
        <v>20</v>
      </c>
      <c r="B137" s="1">
        <f t="shared" si="15"/>
        <v>9.108738487808953E-07</v>
      </c>
      <c r="C137" s="1">
        <f t="shared" si="16"/>
        <v>7613.561224084957</v>
      </c>
      <c r="D137" s="1">
        <f t="shared" si="12"/>
        <v>0.9999976197072914</v>
      </c>
    </row>
    <row r="138" spans="1:4" ht="12.75">
      <c r="A138">
        <f t="shared" si="14"/>
        <v>20</v>
      </c>
      <c r="B138" s="1">
        <f t="shared" si="15"/>
        <v>8.25E-07</v>
      </c>
      <c r="C138" s="1">
        <f t="shared" si="16"/>
        <v>8000</v>
      </c>
      <c r="D138" s="1">
        <f t="shared" si="12"/>
        <v>0.9999978441123241</v>
      </c>
    </row>
    <row r="139" spans="1:4" ht="12.75">
      <c r="A139">
        <f t="shared" si="14"/>
        <v>20</v>
      </c>
      <c r="B139" s="1">
        <f t="shared" si="15"/>
        <v>7.472220230177231E-07</v>
      </c>
      <c r="C139" s="1">
        <f t="shared" si="16"/>
        <v>8406.053109225755</v>
      </c>
      <c r="D139" s="1">
        <f t="shared" si="12"/>
        <v>0.999998047361316</v>
      </c>
    </row>
    <row r="140" spans="1:4" ht="12.75">
      <c r="A140">
        <f t="shared" si="14"/>
        <v>20</v>
      </c>
      <c r="B140" s="1">
        <f t="shared" si="15"/>
        <v>6.767766687063013E-07</v>
      </c>
      <c r="C140" s="1">
        <f t="shared" si="16"/>
        <v>8832.716109390498</v>
      </c>
      <c r="D140" s="1">
        <f t="shared" si="12"/>
        <v>0.9999982314487735</v>
      </c>
    </row>
    <row r="141" spans="1:4" ht="12.75">
      <c r="A141">
        <f t="shared" si="14"/>
        <v>20</v>
      </c>
      <c r="B141" s="1">
        <f t="shared" si="15"/>
        <v>6.129726442689914E-07</v>
      </c>
      <c r="C141" s="1">
        <f t="shared" si="16"/>
        <v>9281.035089281302</v>
      </c>
      <c r="D141" s="1">
        <f t="shared" si="12"/>
        <v>0.999998398181169</v>
      </c>
    </row>
    <row r="142" spans="1:4" ht="12.75">
      <c r="A142">
        <f t="shared" si="14"/>
        <v>20</v>
      </c>
      <c r="B142" s="1">
        <f t="shared" si="15"/>
        <v>5.551838294608469E-07</v>
      </c>
      <c r="C142" s="1">
        <f t="shared" si="16"/>
        <v>9752.109233635803</v>
      </c>
      <c r="D142" s="1">
        <f t="shared" si="12"/>
        <v>0.9999985491946696</v>
      </c>
    </row>
    <row r="143" spans="1:4" ht="12.75">
      <c r="A143">
        <f>A142</f>
        <v>20</v>
      </c>
      <c r="B143" s="1">
        <f t="shared" si="15"/>
        <v>5.02843132359346E-07</v>
      </c>
      <c r="C143" s="1">
        <f t="shared" si="16"/>
        <v>10247.093518114181</v>
      </c>
      <c r="D143" s="1">
        <f t="shared" si="12"/>
        <v>0.9999986859711898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8"/>
  <sheetViews>
    <sheetView zoomScalePageLayoutView="0" workbookViewId="0" topLeftCell="A1">
      <selection activeCell="M140" sqref="M140"/>
    </sheetView>
  </sheetViews>
  <sheetFormatPr defaultColWidth="8.8515625" defaultRowHeight="12.75"/>
  <cols>
    <col min="1" max="3" width="8.8515625" style="0" customWidth="1"/>
    <col min="4" max="4" width="16.28125" style="0" customWidth="1"/>
  </cols>
  <sheetData>
    <row r="1" spans="1:5" ht="12.75">
      <c r="A1" t="s">
        <v>15</v>
      </c>
      <c r="B1" t="s">
        <v>0</v>
      </c>
      <c r="C1" t="s">
        <v>14</v>
      </c>
      <c r="D1" t="s">
        <v>16</v>
      </c>
      <c r="E1" t="s">
        <v>1</v>
      </c>
    </row>
    <row r="2" spans="1:5" ht="12.75">
      <c r="A2">
        <f>380*2.5406*12/'Wall Bounce'!J5</f>
        <v>482.714</v>
      </c>
      <c r="B2">
        <f>(8/(SQRT(2)-1)-8)/(2*PI()*A2)</f>
        <v>0.0037302266607436526</v>
      </c>
      <c r="C2" s="1">
        <v>9.523544173472464</v>
      </c>
      <c r="D2">
        <f>8/(2*PI()*C2*B2+8)</f>
        <v>0.9728560961477767</v>
      </c>
      <c r="E2">
        <f>20*LOG(1+8/(2*PI()*C2*B2+8))</f>
        <v>5.901908162943452</v>
      </c>
    </row>
    <row r="3" spans="2:5" ht="12.75">
      <c r="B3">
        <f>B2</f>
        <v>0.0037302266607436526</v>
      </c>
      <c r="C3" s="1">
        <v>10.00692726378338</v>
      </c>
      <c r="D3">
        <f aca="true" t="shared" si="0" ref="D3:D66">8/(2*PI()*C3*B3+8)</f>
        <v>0.9715176039743343</v>
      </c>
      <c r="E3">
        <f>20*LOG(1+8/(2*PI()*C3*B3+8))</f>
        <v>5.896013186133404</v>
      </c>
    </row>
    <row r="4" spans="2:5" ht="12.75">
      <c r="B4">
        <f aca="true" t="shared" si="1" ref="B4:B67">B3</f>
        <v>0.0037302266607436526</v>
      </c>
      <c r="C4" s="1">
        <v>10.514845254940283</v>
      </c>
      <c r="D4">
        <f t="shared" si="0"/>
        <v>0.9701151369616433</v>
      </c>
      <c r="E4">
        <f aca="true" t="shared" si="2" ref="E4:E20">20*LOG(1+8/(2*PI()*C4*B4+8))</f>
        <v>5.889832156591604</v>
      </c>
    </row>
    <row r="5" spans="2:5" ht="12.75">
      <c r="B5">
        <f t="shared" si="1"/>
        <v>0.0037302266607436526</v>
      </c>
      <c r="C5" s="1">
        <v>11.048543456039805</v>
      </c>
      <c r="D5">
        <f t="shared" si="0"/>
        <v>0.9686458414854145</v>
      </c>
      <c r="E5">
        <f t="shared" si="2"/>
        <v>5.883351875602716</v>
      </c>
    </row>
    <row r="6" spans="2:5" ht="12.75">
      <c r="B6">
        <f t="shared" si="1"/>
        <v>0.0037302266607436526</v>
      </c>
      <c r="C6" s="1">
        <v>11.60933038388241</v>
      </c>
      <c r="D6">
        <f t="shared" si="0"/>
        <v>0.9671067571406188</v>
      </c>
      <c r="E6">
        <f t="shared" si="2"/>
        <v>5.876558604374909</v>
      </c>
    </row>
    <row r="7" spans="2:5" ht="12.75">
      <c r="B7">
        <f t="shared" si="1"/>
        <v>0.0037302266607436526</v>
      </c>
      <c r="C7" s="1">
        <v>12.19858097118297</v>
      </c>
      <c r="D7">
        <f t="shared" si="0"/>
        <v>0.9654948148457964</v>
      </c>
      <c r="E7">
        <f t="shared" si="2"/>
        <v>5.869438048985005</v>
      </c>
    </row>
    <row r="8" spans="2:5" ht="12.75">
      <c r="B8">
        <f t="shared" si="1"/>
        <v>0.0037302266607436526</v>
      </c>
      <c r="C8" s="1">
        <v>12.817739937619343</v>
      </c>
      <c r="D8">
        <f t="shared" si="0"/>
        <v>0.9638068351535642</v>
      </c>
      <c r="E8">
        <f t="shared" si="2"/>
        <v>5.861975345672351</v>
      </c>
    </row>
    <row r="9" spans="2:5" ht="12.75">
      <c r="B9">
        <f t="shared" si="1"/>
        <v>0.0037302266607436526</v>
      </c>
      <c r="C9" s="1">
        <v>13.468325331984028</v>
      </c>
      <c r="D9">
        <f t="shared" si="0"/>
        <v>0.9620395268001037</v>
      </c>
      <c r="E9">
        <f t="shared" si="2"/>
        <v>5.854155046589678</v>
      </c>
    </row>
    <row r="10" spans="2:5" ht="12.75">
      <c r="B10">
        <f t="shared" si="1"/>
        <v>0.0037302266607436526</v>
      </c>
      <c r="C10" s="1">
        <v>14.151932254123542</v>
      </c>
      <c r="D10">
        <f t="shared" si="0"/>
        <v>0.9601894855291546</v>
      </c>
      <c r="E10">
        <f t="shared" si="2"/>
        <v>5.845961106130551</v>
      </c>
    </row>
    <row r="11" spans="2:5" ht="12.75">
      <c r="B11">
        <f t="shared" si="1"/>
        <v>0.0037302266607436526</v>
      </c>
      <c r="C11" s="1">
        <v>14.870236765790931</v>
      </c>
      <c r="D11">
        <f t="shared" si="0"/>
        <v>0.9582531932288925</v>
      </c>
      <c r="E11">
        <f t="shared" si="2"/>
        <v>5.837376867965115</v>
      </c>
    </row>
    <row r="12" spans="2:5" ht="12.75">
      <c r="B12">
        <f t="shared" si="1"/>
        <v>0.0037302266607436526</v>
      </c>
      <c r="C12" s="1">
        <v>15.625</v>
      </c>
      <c r="D12">
        <f t="shared" si="0"/>
        <v>0.9562270174229985</v>
      </c>
      <c r="E12">
        <f t="shared" si="2"/>
        <v>5.8283850529286525</v>
      </c>
    </row>
    <row r="13" spans="2:5" ht="12.75">
      <c r="B13">
        <f t="shared" si="1"/>
        <v>0.0037302266607436526</v>
      </c>
      <c r="C13" s="1">
        <v>16.418072478956553</v>
      </c>
      <c r="D13">
        <f t="shared" si="0"/>
        <v>0.9541072111602166</v>
      </c>
      <c r="E13">
        <f t="shared" si="2"/>
        <v>5.818967747920977</v>
      </c>
    </row>
    <row r="14" spans="2:5" ht="12.75">
      <c r="B14">
        <f t="shared" si="1"/>
        <v>0.0037302266607436526</v>
      </c>
      <c r="C14" s="1">
        <v>17.251398651153316</v>
      </c>
      <c r="D14">
        <f t="shared" si="0"/>
        <v>0.9518899133497308</v>
      </c>
      <c r="E14">
        <f t="shared" si="2"/>
        <v>5.809106395988858</v>
      </c>
    </row>
    <row r="15" spans="2:5" ht="12.75">
      <c r="B15">
        <f t="shared" si="1"/>
        <v>0.0037302266607436526</v>
      </c>
      <c r="C15" s="1">
        <v>18.127021658752543</v>
      </c>
      <c r="D15">
        <f t="shared" si="0"/>
        <v>0.9495711495927363</v>
      </c>
      <c r="E15">
        <f t="shared" si="2"/>
        <v>5.798781787778502</v>
      </c>
    </row>
    <row r="16" spans="2:5" ht="12.75">
      <c r="B16">
        <f t="shared" si="1"/>
        <v>0.0037302266607436526</v>
      </c>
      <c r="C16" s="1">
        <v>19.04708834694493</v>
      </c>
      <c r="D16">
        <f t="shared" si="0"/>
        <v>0.9471468335635886</v>
      </c>
      <c r="E16">
        <f t="shared" si="2"/>
        <v>5.787974054560538</v>
      </c>
    </row>
    <row r="17" spans="2:5" ht="12.75">
      <c r="B17">
        <f t="shared" si="1"/>
        <v>0.0037302266607436526</v>
      </c>
      <c r="C17" s="1">
        <v>20.01385452756676</v>
      </c>
      <c r="D17">
        <f t="shared" si="0"/>
        <v>0.9446127689968649</v>
      </c>
      <c r="E17">
        <f t="shared" si="2"/>
        <v>5.776662663045766</v>
      </c>
    </row>
    <row r="18" spans="2:5" ht="12.75">
      <c r="B18">
        <f t="shared" si="1"/>
        <v>0.0037302266607436526</v>
      </c>
      <c r="C18" s="1">
        <v>21.029690509880567</v>
      </c>
      <c r="D18">
        <f t="shared" si="0"/>
        <v>0.9419646523395039</v>
      </c>
      <c r="E18">
        <f t="shared" si="2"/>
        <v>5.764826412226405</v>
      </c>
    </row>
    <row r="19" spans="2:5" ht="12.75">
      <c r="B19">
        <f t="shared" si="1"/>
        <v>0.0037302266607436526</v>
      </c>
      <c r="C19" s="1">
        <v>22.09708691207961</v>
      </c>
      <c r="D19">
        <f t="shared" si="0"/>
        <v>0.9391980761298456</v>
      </c>
      <c r="E19">
        <f t="shared" si="2"/>
        <v>5.752443432493992</v>
      </c>
    </row>
    <row r="20" spans="2:5" ht="12.75">
      <c r="B20">
        <f t="shared" si="1"/>
        <v>0.0037302266607436526</v>
      </c>
      <c r="C20" s="1">
        <v>23.21866076776482</v>
      </c>
      <c r="D20">
        <f t="shared" si="0"/>
        <v>0.9363085331678189</v>
      </c>
      <c r="E20">
        <f t="shared" si="2"/>
        <v>5.7394911873020185</v>
      </c>
    </row>
    <row r="21" spans="2:5" ht="12.75">
      <c r="B21">
        <f t="shared" si="1"/>
        <v>0.0037302266607436526</v>
      </c>
      <c r="C21" s="1">
        <v>24.39716194236594</v>
      </c>
      <c r="D21">
        <f t="shared" si="0"/>
        <v>0.9332914215426377</v>
      </c>
      <c r="E21">
        <f aca="true" t="shared" si="3" ref="E21:E84">20*LOG(1+8/(2*PI()*C21*B21+8))</f>
        <v>5.725946477657993</v>
      </c>
    </row>
    <row r="22" spans="2:5" ht="12.75">
      <c r="B22">
        <f t="shared" si="1"/>
        <v>0.0037302266607436526</v>
      </c>
      <c r="C22" s="1">
        <v>25.635479875238687</v>
      </c>
      <c r="D22">
        <f t="shared" si="0"/>
        <v>0.9301420505860998</v>
      </c>
      <c r="E22">
        <f t="shared" si="3"/>
        <v>5.711785449746217</v>
      </c>
    </row>
    <row r="23" spans="2:5" ht="12.75">
      <c r="B23">
        <f t="shared" si="1"/>
        <v>0.0037302266607436526</v>
      </c>
      <c r="C23" s="1">
        <v>26.936650663968056</v>
      </c>
      <c r="D23">
        <f t="shared" si="0"/>
        <v>0.926855647820829</v>
      </c>
      <c r="E23">
        <f t="shared" si="3"/>
        <v>5.69698360599856</v>
      </c>
    </row>
    <row r="24" spans="2:5" ht="12.75">
      <c r="B24">
        <f t="shared" si="1"/>
        <v>0.0037302266607436526</v>
      </c>
      <c r="C24" s="1">
        <v>28.303864508247084</v>
      </c>
      <c r="D24">
        <f t="shared" si="0"/>
        <v>0.9234273669734822</v>
      </c>
      <c r="E24">
        <f t="shared" si="3"/>
        <v>5.6815158199458216</v>
      </c>
    </row>
    <row r="25" spans="2:5" ht="12.75">
      <c r="B25">
        <f t="shared" si="1"/>
        <v>0.0037302266607436526</v>
      </c>
      <c r="C25" s="1">
        <v>29.740473531581863</v>
      </c>
      <c r="D25">
        <f t="shared" si="0"/>
        <v>0.9198522971229416</v>
      </c>
      <c r="E25">
        <f t="shared" si="3"/>
        <v>5.665356355196558</v>
      </c>
    </row>
    <row r="26" spans="2:5" ht="12.75">
      <c r="B26">
        <f t="shared" si="1"/>
        <v>0.0037302266607436526</v>
      </c>
      <c r="C26" s="1">
        <v>31.25</v>
      </c>
      <c r="D26">
        <f t="shared" si="0"/>
        <v>0.9161254730527149</v>
      </c>
      <c r="E26">
        <f t="shared" si="3"/>
        <v>5.648478888903048</v>
      </c>
    </row>
    <row r="27" spans="2:5" ht="12.75">
      <c r="B27">
        <f t="shared" si="1"/>
        <v>0.0037302266607436526</v>
      </c>
      <c r="C27" s="1">
        <v>32.836144957913106</v>
      </c>
      <c r="D27">
        <f t="shared" si="0"/>
        <v>0.9122418868750541</v>
      </c>
      <c r="E27">
        <f t="shared" si="3"/>
        <v>5.630856540085115</v>
      </c>
    </row>
    <row r="28" spans="2:5" ht="12.75">
      <c r="B28">
        <f t="shared" si="1"/>
        <v>0.0037302266607436526</v>
      </c>
      <c r="C28" s="1">
        <v>34.50279730230663</v>
      </c>
      <c r="D28">
        <f t="shared" si="0"/>
        <v>0.9081965009915557</v>
      </c>
      <c r="E28">
        <f t="shared" si="3"/>
        <v>5.612461903191334</v>
      </c>
    </row>
    <row r="29" spans="2:5" ht="12.75">
      <c r="B29">
        <f t="shared" si="1"/>
        <v>0.0037302266607436526</v>
      </c>
      <c r="C29" s="1">
        <v>36.25404331750509</v>
      </c>
      <c r="D29">
        <f t="shared" si="0"/>
        <v>0.9039842624510708</v>
      </c>
      <c r="E29">
        <f t="shared" si="3"/>
        <v>5.593267087283133</v>
      </c>
    </row>
    <row r="30" spans="2:5" ht="12.75">
      <c r="B30">
        <f t="shared" si="1"/>
        <v>0.0037302266607436526</v>
      </c>
      <c r="C30" s="1">
        <v>38.09417669388986</v>
      </c>
      <c r="D30">
        <f t="shared" si="0"/>
        <v>0.8996001187605233</v>
      </c>
      <c r="E30">
        <f t="shared" si="3"/>
        <v>5.573243761230129</v>
      </c>
    </row>
    <row r="31" spans="2:5" ht="12.75">
      <c r="B31">
        <f t="shared" si="1"/>
        <v>0.0037302266607436526</v>
      </c>
      <c r="C31" s="1">
        <v>40.02770905513352</v>
      </c>
      <c r="D31">
        <f t="shared" si="0"/>
        <v>0.8950390351975548</v>
      </c>
      <c r="E31">
        <f t="shared" si="3"/>
        <v>5.552363205303933</v>
      </c>
    </row>
    <row r="32" spans="2:5" ht="12.75">
      <c r="B32">
        <f t="shared" si="1"/>
        <v>0.0037302266607436526</v>
      </c>
      <c r="C32" s="1">
        <v>42.05938101976113</v>
      </c>
      <c r="D32">
        <f t="shared" si="0"/>
        <v>0.8902960136656632</v>
      </c>
      <c r="E32">
        <f t="shared" si="3"/>
        <v>5.530596369552148</v>
      </c>
    </row>
    <row r="33" spans="2:5" ht="12.75">
      <c r="B33">
        <f t="shared" si="1"/>
        <v>0.0037302266607436526</v>
      </c>
      <c r="C33" s="1">
        <v>44.19417382415922</v>
      </c>
      <c r="D33">
        <f t="shared" si="0"/>
        <v>0.8853661131225536</v>
      </c>
      <c r="E33">
        <f t="shared" si="3"/>
        <v>5.507913939323692</v>
      </c>
    </row>
    <row r="34" spans="2:5" ht="12.75">
      <c r="B34">
        <f t="shared" si="1"/>
        <v>0.0037302266607436526</v>
      </c>
      <c r="C34" s="1">
        <v>46.43732153552964</v>
      </c>
      <c r="D34">
        <f t="shared" si="0"/>
        <v>0.880244471600655</v>
      </c>
      <c r="E34">
        <f t="shared" si="3"/>
        <v>5.484286408300189</v>
      </c>
    </row>
    <row r="35" spans="2:5" ht="12.75">
      <c r="B35">
        <f t="shared" si="1"/>
        <v>0.0037302266607436526</v>
      </c>
      <c r="C35" s="1">
        <v>48.79432388473188</v>
      </c>
      <c r="D35">
        <f t="shared" si="0"/>
        <v>0.8749263298250886</v>
      </c>
      <c r="E35">
        <f t="shared" si="3"/>
        <v>5.4596841593653505</v>
      </c>
    </row>
    <row r="36" spans="2:5" ht="12.75">
      <c r="B36">
        <f t="shared" si="1"/>
        <v>0.0037302266607436526</v>
      </c>
      <c r="C36" s="1">
        <v>51.270959750477374</v>
      </c>
      <c r="D36">
        <f t="shared" si="0"/>
        <v>0.8694070564187133</v>
      </c>
      <c r="E36">
        <f t="shared" si="3"/>
        <v>5.434077553614348</v>
      </c>
    </row>
    <row r="37" spans="2:5" ht="12.75">
      <c r="B37">
        <f t="shared" si="1"/>
        <v>0.0037302266607436526</v>
      </c>
      <c r="C37" s="1">
        <v>53.87330132793611</v>
      </c>
      <c r="D37">
        <f t="shared" si="0"/>
        <v>0.8636821746661738</v>
      </c>
      <c r="E37">
        <f t="shared" si="3"/>
        <v>5.407437027767398</v>
      </c>
    </row>
    <row r="38" spans="2:5" ht="12.75">
      <c r="B38">
        <f t="shared" si="1"/>
        <v>0.0037302266607436526</v>
      </c>
      <c r="C38" s="1">
        <v>56.60772901649417</v>
      </c>
      <c r="D38">
        <f t="shared" si="0"/>
        <v>0.8577473907891328</v>
      </c>
      <c r="E38">
        <f t="shared" si="3"/>
        <v>5.379733200205539</v>
      </c>
    </row>
    <row r="39" spans="2:5" ht="12.75">
      <c r="B39">
        <f t="shared" si="1"/>
        <v>0.0037302266607436526</v>
      </c>
      <c r="C39" s="1">
        <v>59.480947063163725</v>
      </c>
      <c r="D39">
        <f t="shared" si="0"/>
        <v>0.8515986236630814</v>
      </c>
      <c r="E39">
        <f t="shared" si="3"/>
        <v>5.350936985791275</v>
      </c>
    </row>
    <row r="40" spans="2:5" ht="12.75">
      <c r="B40">
        <f t="shared" si="1"/>
        <v>0.0037302266607436526</v>
      </c>
      <c r="C40" s="1">
        <v>62.5</v>
      </c>
      <c r="D40">
        <f t="shared" si="0"/>
        <v>0.8452320358823888</v>
      </c>
      <c r="E40">
        <f t="shared" si="3"/>
        <v>5.321019719571848</v>
      </c>
    </row>
    <row r="41" spans="2:5" ht="12.75">
      <c r="B41">
        <f t="shared" si="1"/>
        <v>0.0037302266607436526</v>
      </c>
      <c r="C41" s="1">
        <v>65.67228991582621</v>
      </c>
      <c r="D41">
        <f t="shared" si="0"/>
        <v>0.8386440660546643</v>
      </c>
      <c r="E41">
        <f t="shared" si="3"/>
        <v>5.289953289387799</v>
      </c>
    </row>
    <row r="42" spans="2:5" ht="12.75">
      <c r="B42">
        <f t="shared" si="1"/>
        <v>0.0037302266607436526</v>
      </c>
      <c r="C42" s="1">
        <v>69.00559460461326</v>
      </c>
      <c r="D42">
        <f t="shared" si="0"/>
        <v>0.8318314621782794</v>
      </c>
      <c r="E42">
        <f t="shared" si="3"/>
        <v>5.257710277324181</v>
      </c>
    </row>
    <row r="43" spans="2:5" ht="12.75">
      <c r="B43">
        <f t="shared" si="1"/>
        <v>0.0037302266607436526</v>
      </c>
      <c r="C43" s="1">
        <v>72.50808663501017</v>
      </c>
      <c r="D43">
        <f t="shared" si="0"/>
        <v>0.8247913159282665</v>
      </c>
      <c r="E43">
        <f t="shared" si="3"/>
        <v>5.224264109845667</v>
      </c>
    </row>
    <row r="44" spans="2:5" ht="12.75">
      <c r="B44">
        <f t="shared" si="1"/>
        <v>0.0037302266607436526</v>
      </c>
      <c r="C44" s="1">
        <v>76.18835338777971</v>
      </c>
      <c r="D44">
        <f t="shared" si="0"/>
        <v>0.8175210976460893</v>
      </c>
      <c r="E44">
        <f t="shared" si="3"/>
        <v>5.189589216350237</v>
      </c>
    </row>
    <row r="45" spans="2:5" ht="12.75">
      <c r="B45">
        <f t="shared" si="1"/>
        <v>0.0037302266607436526</v>
      </c>
      <c r="C45" s="1">
        <v>80.05541811026704</v>
      </c>
      <c r="D45">
        <f t="shared" si="0"/>
        <v>0.810018691798382</v>
      </c>
      <c r="E45">
        <f t="shared" si="3"/>
        <v>5.153661195759145</v>
      </c>
    </row>
    <row r="46" spans="2:5" ht="12.75">
      <c r="B46">
        <f t="shared" si="1"/>
        <v>0.0037302266607436526</v>
      </c>
      <c r="C46" s="1">
        <v>84.11876203952227</v>
      </c>
      <c r="D46">
        <f t="shared" si="0"/>
        <v>0.8022824326391406</v>
      </c>
      <c r="E46">
        <f t="shared" si="3"/>
        <v>5.116456990633896</v>
      </c>
    </row>
    <row r="47" spans="2:5" ht="12.75">
      <c r="B47">
        <f t="shared" si="1"/>
        <v>0.0037302266607436526</v>
      </c>
      <c r="C47" s="1">
        <v>88.38834764831844</v>
      </c>
      <c r="D47">
        <f t="shared" si="0"/>
        <v>0.7943111397795675</v>
      </c>
      <c r="E47">
        <f t="shared" si="3"/>
        <v>5.077955068174908</v>
      </c>
    </row>
    <row r="48" spans="2:5" ht="12.75">
      <c r="B48">
        <f t="shared" si="1"/>
        <v>0.0037302266607436526</v>
      </c>
      <c r="C48" s="1">
        <v>92.87464307105928</v>
      </c>
      <c r="D48">
        <f t="shared" si="0"/>
        <v>0.7861041533404497</v>
      </c>
      <c r="E48">
        <f t="shared" si="3"/>
        <v>5.038135607312118</v>
      </c>
    </row>
    <row r="49" spans="2:5" ht="12.75">
      <c r="B49">
        <f t="shared" si="1"/>
        <v>0.0037302266607436526</v>
      </c>
      <c r="C49" s="1">
        <v>97.58864776946376</v>
      </c>
      <c r="D49">
        <f t="shared" si="0"/>
        <v>0.7776613683342769</v>
      </c>
      <c r="E49">
        <f t="shared" si="3"/>
        <v>4.996980690946835</v>
      </c>
    </row>
    <row r="50" spans="2:5" ht="12.75">
      <c r="B50">
        <f t="shared" si="1"/>
        <v>0.0037302266607436526</v>
      </c>
      <c r="C50" s="1">
        <v>102.54191950095475</v>
      </c>
      <c r="D50">
        <f t="shared" si="0"/>
        <v>0.7689832678990227</v>
      </c>
      <c r="E50">
        <f t="shared" si="3"/>
        <v>4.9544745022477</v>
      </c>
    </row>
    <row r="51" spans="2:5" ht="12.75">
      <c r="B51">
        <f t="shared" si="1"/>
        <v>0.0037302266607436526</v>
      </c>
      <c r="C51" s="1">
        <v>107.74660265587222</v>
      </c>
      <c r="D51">
        <f t="shared" si="0"/>
        <v>0.7600709549834286</v>
      </c>
      <c r="E51">
        <f t="shared" si="3"/>
        <v>4.91060352374456</v>
      </c>
    </row>
    <row r="52" spans="2:5" ht="12.75">
      <c r="B52">
        <f t="shared" si="1"/>
        <v>0.0037302266607436526</v>
      </c>
      <c r="C52" s="1">
        <v>113.21545803298834</v>
      </c>
      <c r="D52">
        <f t="shared" si="0"/>
        <v>0.750926182065553</v>
      </c>
      <c r="E52">
        <f t="shared" si="3"/>
        <v>4.865356737804</v>
      </c>
    </row>
    <row r="53" spans="2:5" ht="12.75">
      <c r="B53">
        <f t="shared" si="1"/>
        <v>0.0037302266607436526</v>
      </c>
      <c r="C53" s="1">
        <v>118.96189412632745</v>
      </c>
      <c r="D53">
        <f t="shared" si="0"/>
        <v>0.7415513784731296</v>
      </c>
      <c r="E53">
        <f t="shared" si="3"/>
        <v>4.818725826912672</v>
      </c>
    </row>
    <row r="54" spans="2:5" ht="12.75">
      <c r="B54">
        <f t="shared" si="1"/>
        <v>0.0037302266607436526</v>
      </c>
      <c r="C54" s="1">
        <v>125</v>
      </c>
      <c r="D54">
        <f t="shared" si="0"/>
        <v>0.7319496748667194</v>
      </c>
      <c r="E54">
        <f t="shared" si="3"/>
        <v>4.770705372042091</v>
      </c>
    </row>
    <row r="55" spans="2:5" ht="12.75">
      <c r="B55">
        <f t="shared" si="1"/>
        <v>0.0037302266607436526</v>
      </c>
      <c r="C55" s="1">
        <v>131.34457983165242</v>
      </c>
      <c r="D55">
        <f t="shared" si="0"/>
        <v>0.722124924445548</v>
      </c>
      <c r="E55">
        <f t="shared" si="3"/>
        <v>4.721293047224875</v>
      </c>
    </row>
    <row r="56" spans="2:5" ht="12.75">
      <c r="B56">
        <f t="shared" si="1"/>
        <v>0.0037302266607436526</v>
      </c>
      <c r="C56" s="1">
        <v>138.01118920922653</v>
      </c>
      <c r="D56">
        <f t="shared" si="0"/>
        <v>0.7120817204419768</v>
      </c>
      <c r="E56">
        <f t="shared" si="3"/>
        <v>4.670489808341152</v>
      </c>
    </row>
    <row r="57" spans="2:5" ht="12.75">
      <c r="B57">
        <f t="shared" si="1"/>
        <v>0.0037302266607436526</v>
      </c>
      <c r="C57" s="1">
        <v>145.01617327002035</v>
      </c>
      <c r="D57">
        <f t="shared" si="0"/>
        <v>0.7018254094843993</v>
      </c>
      <c r="E57">
        <f t="shared" si="3"/>
        <v>4.618300073998794</v>
      </c>
    </row>
    <row r="58" spans="2:5" ht="12.75">
      <c r="B58">
        <f t="shared" si="1"/>
        <v>0.0037302266607436526</v>
      </c>
      <c r="C58" s="1">
        <v>152.37670677555943</v>
      </c>
      <c r="D58">
        <f t="shared" si="0"/>
        <v>0.6913621004304471</v>
      </c>
      <c r="E58">
        <f t="shared" si="3"/>
        <v>4.564731896296444</v>
      </c>
    </row>
    <row r="59" spans="2:5" ht="12.75">
      <c r="B59">
        <f t="shared" si="1"/>
        <v>0.0037302266607436526</v>
      </c>
      <c r="C59" s="1">
        <v>160.11083622053408</v>
      </c>
      <c r="D59">
        <f t="shared" si="0"/>
        <v>0.6806986683030664</v>
      </c>
      <c r="E59">
        <f t="shared" si="3"/>
        <v>4.509797119187818</v>
      </c>
    </row>
    <row r="60" spans="2:5" ht="12.75">
      <c r="B60">
        <f t="shared" si="1"/>
        <v>0.0037302266607436526</v>
      </c>
      <c r="C60" s="1">
        <v>168.23752407904453</v>
      </c>
      <c r="D60">
        <f t="shared" si="0"/>
        <v>0.6698427530014023</v>
      </c>
      <c r="E60">
        <f t="shared" si="3"/>
        <v>4.453511522123539</v>
      </c>
    </row>
    <row r="61" spans="2:5" ht="12.75">
      <c r="B61">
        <f t="shared" si="1"/>
        <v>0.0037302266607436526</v>
      </c>
      <c r="C61" s="1">
        <v>176.7766952966369</v>
      </c>
      <c r="D61">
        <f t="shared" si="0"/>
        <v>0.6588027525064352</v>
      </c>
      <c r="E61">
        <f t="shared" si="3"/>
        <v>4.395894946636379</v>
      </c>
    </row>
    <row r="62" spans="2:5" ht="12.75">
      <c r="B62">
        <f t="shared" si="1"/>
        <v>0.0037302266607436526</v>
      </c>
      <c r="C62" s="1">
        <v>185.74928614211856</v>
      </c>
      <c r="D62">
        <f t="shared" si="0"/>
        <v>0.6475878103576054</v>
      </c>
      <c r="E62">
        <f t="shared" si="3"/>
        <v>4.336971403560727</v>
      </c>
    </row>
    <row r="63" spans="2:5" ht="12.75">
      <c r="B63">
        <f t="shared" si="1"/>
        <v>0.0037302266607436526</v>
      </c>
      <c r="C63" s="1">
        <v>195.17729553892752</v>
      </c>
      <c r="D63">
        <f t="shared" si="0"/>
        <v>0.636207797240713</v>
      </c>
      <c r="E63">
        <f t="shared" si="3"/>
        <v>4.27676915864026</v>
      </c>
    </row>
    <row r="64" spans="2:5" ht="12.75">
      <c r="B64">
        <f t="shared" si="1"/>
        <v>0.0037302266607436526</v>
      </c>
      <c r="C64" s="1">
        <v>205.0838390019095</v>
      </c>
      <c r="D64">
        <f t="shared" si="0"/>
        <v>0.6246732865983051</v>
      </c>
      <c r="E64">
        <f t="shared" si="3"/>
        <v>4.215320794381319</v>
      </c>
    </row>
    <row r="65" spans="2:5" ht="12.75">
      <c r="B65">
        <f t="shared" si="1"/>
        <v>0.0037302266607436526</v>
      </c>
      <c r="C65" s="1">
        <v>215.49320531174445</v>
      </c>
      <c r="D65">
        <f t="shared" si="0"/>
        <v>0.6129955242505593</v>
      </c>
      <c r="E65">
        <f t="shared" si="3"/>
        <v>4.152663246155159</v>
      </c>
    </row>
    <row r="66" spans="2:5" ht="12.75">
      <c r="B66">
        <f t="shared" si="1"/>
        <v>0.0037302266607436526</v>
      </c>
      <c r="C66" s="1">
        <v>226.43091606597667</v>
      </c>
      <c r="D66">
        <f t="shared" si="0"/>
        <v>0.6011863920959735</v>
      </c>
      <c r="E66">
        <f t="shared" si="3"/>
        <v>4.088837810740519</v>
      </c>
    </row>
    <row r="67" spans="2:5" ht="12.75">
      <c r="B67">
        <f t="shared" si="1"/>
        <v>0.0037302266607436526</v>
      </c>
      <c r="C67" s="1">
        <v>237.9237882526549</v>
      </c>
      <c r="D67">
        <f aca="true" t="shared" si="4" ref="D67:D93">8/(2*PI()*C67*B67+8)</f>
        <v>0.5892583660454953</v>
      </c>
      <c r="E67">
        <f t="shared" si="3"/>
        <v>4.023890125728745</v>
      </c>
    </row>
    <row r="68" spans="2:5" ht="12.75">
      <c r="B68">
        <f aca="true" t="shared" si="5" ref="B68:B131">B67</f>
        <v>0.0037302266607436526</v>
      </c>
      <c r="C68" s="1">
        <v>250</v>
      </c>
      <c r="D68">
        <f t="shared" si="4"/>
        <v>0.5772244684293477</v>
      </c>
      <c r="E68">
        <f t="shared" si="3"/>
        <v>3.957870118485523</v>
      </c>
    </row>
    <row r="69" spans="2:5" ht="12.75">
      <c r="B69">
        <f t="shared" si="5"/>
        <v>0.0037302266607436526</v>
      </c>
      <c r="C69" s="1">
        <v>262.68915966330485</v>
      </c>
      <c r="D69">
        <f t="shared" si="4"/>
        <v>0.5650982152009093</v>
      </c>
      <c r="E69">
        <f t="shared" si="3"/>
        <v>3.8908319236738143</v>
      </c>
    </row>
    <row r="70" spans="2:5" ht="12.75">
      <c r="B70">
        <f t="shared" si="5"/>
        <v>0.0037302266607436526</v>
      </c>
      <c r="C70" s="1">
        <v>276.02237841845306</v>
      </c>
      <c r="D70">
        <f t="shared" si="4"/>
        <v>0.5528935583446668</v>
      </c>
      <c r="E70">
        <f t="shared" si="3"/>
        <v>3.822833768688183</v>
      </c>
    </row>
    <row r="71" spans="2:5" ht="12.75">
      <c r="B71">
        <f t="shared" si="5"/>
        <v>0.0037302266607436526</v>
      </c>
      <c r="C71" s="1">
        <v>290.0323465400407</v>
      </c>
      <c r="D71">
        <f t="shared" si="4"/>
        <v>0.5406248239735248</v>
      </c>
      <c r="E71">
        <f t="shared" si="3"/>
        <v>3.753937826726765</v>
      </c>
    </row>
    <row r="72" spans="2:5" ht="12.75">
      <c r="B72">
        <f t="shared" si="5"/>
        <v>0.0037302266607436526</v>
      </c>
      <c r="C72" s="1">
        <v>304.75341355111885</v>
      </c>
      <c r="D72">
        <f t="shared" si="4"/>
        <v>0.5283066466727391</v>
      </c>
      <c r="E72">
        <f t="shared" si="3"/>
        <v>3.6842100376277713</v>
      </c>
    </row>
    <row r="73" spans="2:5" ht="12.75">
      <c r="B73">
        <f t="shared" si="5"/>
        <v>0.0037302266607436526</v>
      </c>
      <c r="C73" s="1">
        <v>320.22167244106816</v>
      </c>
      <c r="D73">
        <f t="shared" si="4"/>
        <v>0.515953900711619</v>
      </c>
      <c r="E73">
        <f t="shared" si="3"/>
        <v>3.6137198970160913</v>
      </c>
    </row>
    <row r="74" spans="2:5" ht="12.75">
      <c r="B74">
        <f t="shared" si="5"/>
        <v>0.0037302266607436526</v>
      </c>
      <c r="C74" s="1">
        <v>336.47504815808907</v>
      </c>
      <c r="D74">
        <f t="shared" si="4"/>
        <v>0.5035816287982894</v>
      </c>
      <c r="E74">
        <f t="shared" si="3"/>
        <v>3.542540214734532</v>
      </c>
    </row>
    <row r="75" spans="2:5" ht="12.75">
      <c r="B75">
        <f t="shared" si="5"/>
        <v>0.0037302266607436526</v>
      </c>
      <c r="C75" s="1">
        <v>353.5533905932738</v>
      </c>
      <c r="D75">
        <f t="shared" si="4"/>
        <v>0.49120496909579</v>
      </c>
      <c r="E75">
        <f t="shared" si="3"/>
        <v>3.4707468439653715</v>
      </c>
    </row>
    <row r="76" spans="2:5" ht="12.75">
      <c r="B76">
        <f t="shared" si="5"/>
        <v>0.0037302266607436526</v>
      </c>
      <c r="C76" s="1">
        <v>371.4985722842371</v>
      </c>
      <c r="D76">
        <f t="shared" si="4"/>
        <v>0.478839081248477</v>
      </c>
      <c r="E76">
        <f t="shared" si="3"/>
        <v>3.398418382872452</v>
      </c>
    </row>
    <row r="77" spans="2:5" ht="12.75">
      <c r="B77">
        <f t="shared" si="5"/>
        <v>0.0037302266607436526</v>
      </c>
      <c r="C77" s="1">
        <v>390.35459107785505</v>
      </c>
      <c r="D77">
        <f t="shared" si="4"/>
        <v>0.4664990721852699</v>
      </c>
      <c r="E77">
        <f t="shared" si="3"/>
        <v>3.325635851003155</v>
      </c>
    </row>
    <row r="78" spans="2:5" ht="12.75">
      <c r="B78">
        <f t="shared" si="5"/>
        <v>0.0037302266607436526</v>
      </c>
      <c r="C78" s="1">
        <v>410.167678003819</v>
      </c>
      <c r="D78">
        <f t="shared" si="4"/>
        <v>0.4541999224702438</v>
      </c>
      <c r="E78">
        <f t="shared" si="3"/>
        <v>3.2524823430741865</v>
      </c>
    </row>
    <row r="79" spans="2:5" ht="12.75">
      <c r="B79">
        <f t="shared" si="5"/>
        <v>0.0037302266607436526</v>
      </c>
      <c r="C79" s="1">
        <v>430.9864106234889</v>
      </c>
      <c r="D79">
        <f t="shared" si="4"/>
        <v>0.44195641396134583</v>
      </c>
      <c r="E79">
        <f t="shared" si="3"/>
        <v>3.179042663116764</v>
      </c>
    </row>
    <row r="80" spans="2:5" ht="12.75">
      <c r="B80">
        <f t="shared" si="5"/>
        <v>0.0037302266607436526</v>
      </c>
      <c r="C80" s="1">
        <v>452.86183213195335</v>
      </c>
      <c r="D80">
        <f t="shared" si="4"/>
        <v>0.4297830595148322</v>
      </c>
      <c r="E80">
        <f t="shared" si="3"/>
        <v>3.105402942267209</v>
      </c>
    </row>
    <row r="81" spans="2:5" ht="12.75">
      <c r="B81">
        <f t="shared" si="5"/>
        <v>0.0037302266607436526</v>
      </c>
      <c r="C81" s="1">
        <v>475.8475765053098</v>
      </c>
      <c r="D81">
        <f t="shared" si="4"/>
        <v>0.4176940354370362</v>
      </c>
      <c r="E81">
        <f t="shared" si="3"/>
        <v>3.0316502437510664</v>
      </c>
    </row>
    <row r="82" spans="2:5" ht="12.75">
      <c r="B82">
        <f t="shared" si="5"/>
        <v>0.0037302266607436526</v>
      </c>
      <c r="C82" s="1">
        <v>500</v>
      </c>
      <c r="D82">
        <f t="shared" si="4"/>
        <v>0.40570311733722964</v>
      </c>
      <c r="E82">
        <f t="shared" si="3"/>
        <v>2.9578721588161496</v>
      </c>
    </row>
    <row r="83" spans="2:5" ht="12.75">
      <c r="B83">
        <f t="shared" si="5"/>
        <v>0.0037302266607436526</v>
      </c>
      <c r="C83" s="1">
        <v>525.3783193266097</v>
      </c>
      <c r="D83">
        <f t="shared" si="4"/>
        <v>0.39382361997691157</v>
      </c>
      <c r="E83">
        <f t="shared" si="3"/>
        <v>2.8841563975176987</v>
      </c>
    </row>
    <row r="84" spans="2:5" ht="12.75">
      <c r="B84">
        <f t="shared" si="5"/>
        <v>0.0037302266607436526</v>
      </c>
      <c r="C84" s="1">
        <v>552.0447568369061</v>
      </c>
      <c r="D84">
        <f t="shared" si="4"/>
        <v>0.382068341643353</v>
      </c>
      <c r="E84">
        <f t="shared" si="3"/>
        <v>2.8105903783431874</v>
      </c>
    </row>
    <row r="85" spans="2:5" ht="12.75">
      <c r="B85">
        <f t="shared" si="5"/>
        <v>0.0037302266607436526</v>
      </c>
      <c r="C85" s="1">
        <v>580.0646930800814</v>
      </c>
      <c r="D85">
        <f t="shared" si="4"/>
        <v>0.3704495135003702</v>
      </c>
      <c r="E85">
        <f aca="true" t="shared" si="6" ref="E85:E93">20*LOG(1+8/(2*PI()*C85*B85+8))</f>
        <v>2.7372608206834186</v>
      </c>
    </row>
    <row r="86" spans="2:5" ht="12.75">
      <c r="B86">
        <f t="shared" si="5"/>
        <v>0.0037302266607436526</v>
      </c>
      <c r="C86" s="1">
        <v>609.5068271022377</v>
      </c>
      <c r="D86">
        <f t="shared" si="4"/>
        <v>0.35897875428894416</v>
      </c>
      <c r="E86">
        <f t="shared" si="6"/>
        <v>2.6642533441097833</v>
      </c>
    </row>
    <row r="87" spans="2:5" ht="12.75">
      <c r="B87">
        <f t="shared" si="5"/>
        <v>0.0037302266607436526</v>
      </c>
      <c r="C87" s="1">
        <v>640.4433448821363</v>
      </c>
      <c r="D87">
        <f t="shared" si="4"/>
        <v>0.3476670306663825</v>
      </c>
      <c r="E87">
        <f t="shared" si="6"/>
        <v>2.591652078306158</v>
      </c>
    </row>
    <row r="88" spans="2:5" ht="12.75">
      <c r="B88">
        <f t="shared" si="5"/>
        <v>0.0037302266607436526</v>
      </c>
      <c r="C88" s="1">
        <v>672.9500963161781</v>
      </c>
      <c r="D88">
        <f t="shared" si="4"/>
        <v>0.33652462338716427</v>
      </c>
      <c r="E88">
        <f t="shared" si="6"/>
        <v>2.5195392873305416</v>
      </c>
    </row>
    <row r="89" spans="2:5" ht="12.75">
      <c r="B89">
        <f t="shared" si="5"/>
        <v>0.0037302266607436526</v>
      </c>
      <c r="C89" s="1">
        <v>707.1067811865476</v>
      </c>
      <c r="D89">
        <f t="shared" si="4"/>
        <v>0.32556109944331824</v>
      </c>
      <c r="E89">
        <f t="shared" si="6"/>
        <v>2.4479950116504474</v>
      </c>
    </row>
    <row r="90" spans="2:5" ht="12.75">
      <c r="B90">
        <f t="shared" si="5"/>
        <v>0.0037302266607436526</v>
      </c>
      <c r="C90" s="1">
        <v>742.9971445684743</v>
      </c>
      <c r="D90">
        <f t="shared" si="4"/>
        <v>0.31478529019893514</v>
      </c>
      <c r="E90">
        <f t="shared" si="6"/>
        <v>2.377096731112806</v>
      </c>
    </row>
    <row r="91" spans="2:5" ht="12.75">
      <c r="B91">
        <f t="shared" si="5"/>
        <v>0.0037302266607436526</v>
      </c>
      <c r="C91" s="1">
        <v>780.7091821557101</v>
      </c>
      <c r="D91">
        <f t="shared" si="4"/>
        <v>0.3042052754738405</v>
      </c>
      <c r="E91">
        <f t="shared" si="6"/>
        <v>2.306919051680381</v>
      </c>
    </row>
    <row r="92" spans="2:5" ht="12.75">
      <c r="B92">
        <f t="shared" si="5"/>
        <v>0.0037302266607436526</v>
      </c>
      <c r="C92" s="1">
        <v>820.335356007638</v>
      </c>
      <c r="D92">
        <f t="shared" si="4"/>
        <v>0.2938283734569813</v>
      </c>
      <c r="E92">
        <f t="shared" si="6"/>
        <v>2.2375334184001643</v>
      </c>
    </row>
    <row r="93" spans="2:5" ht="12.75">
      <c r="B93">
        <f t="shared" si="5"/>
        <v>0.0037302266607436526</v>
      </c>
      <c r="C93" s="1">
        <v>861.9728212469778</v>
      </c>
      <c r="D93">
        <f t="shared" si="4"/>
        <v>0.28366113626193584</v>
      </c>
      <c r="E93">
        <f t="shared" si="6"/>
        <v>2.169007856673196</v>
      </c>
    </row>
    <row r="94" spans="2:5" ht="12.75">
      <c r="B94">
        <f t="shared" si="5"/>
        <v>0.0037302266607436526</v>
      </c>
      <c r="C94" s="1">
        <v>905.7236642639067</v>
      </c>
      <c r="D94">
        <f aca="true" t="shared" si="7" ref="D94:D143">8/(2*PI()*C94*B94+8)</f>
        <v>0.273709350876088</v>
      </c>
      <c r="E94">
        <f aca="true" t="shared" si="8" ref="E94:E143">20*LOG(1+8/(2*PI()*C94*B94+8))</f>
        <v>2.1014067434785724</v>
      </c>
    </row>
    <row r="95" spans="2:5" ht="12.75">
      <c r="B95">
        <f t="shared" si="5"/>
        <v>0.0037302266607436526</v>
      </c>
      <c r="C95" s="1">
        <v>951.6951530106196</v>
      </c>
      <c r="D95">
        <f t="shared" si="7"/>
        <v>0.2639780452021516</v>
      </c>
      <c r="E95">
        <f t="shared" si="8"/>
        <v>2.034790609775985</v>
      </c>
    </row>
    <row r="96" spans="2:5" ht="12.75">
      <c r="B96">
        <f t="shared" si="5"/>
        <v>0.0037302266607436526</v>
      </c>
      <c r="C96" s="1">
        <v>1000</v>
      </c>
      <c r="D96">
        <f t="shared" si="7"/>
        <v>0.25447149884633186</v>
      </c>
      <c r="E96">
        <f t="shared" si="8"/>
        <v>1.9692159748798554</v>
      </c>
    </row>
    <row r="97" spans="2:5" ht="12.75">
      <c r="B97">
        <f t="shared" si="5"/>
        <v>0.0037302266607436526</v>
      </c>
      <c r="C97" s="1">
        <v>1050.7566386532194</v>
      </c>
      <c r="D97">
        <f t="shared" si="7"/>
        <v>0.24519325827170393</v>
      </c>
      <c r="E97">
        <f t="shared" si="8"/>
        <v>1.9047352131725548</v>
      </c>
    </row>
    <row r="98" spans="2:5" ht="12.75">
      <c r="B98">
        <f t="shared" si="5"/>
        <v>0.0037302266607436526</v>
      </c>
      <c r="C98" s="1">
        <v>1104.0895136738122</v>
      </c>
      <c r="D98">
        <f t="shared" si="7"/>
        <v>0.23614615590835558</v>
      </c>
      <c r="E98">
        <f t="shared" si="8"/>
        <v>1.841396453112224</v>
      </c>
    </row>
    <row r="99" spans="2:5" ht="12.75">
      <c r="B99">
        <f t="shared" si="5"/>
        <v>0.0037302266607436526</v>
      </c>
      <c r="C99" s="1">
        <v>1160.1293861601628</v>
      </c>
      <c r="D99">
        <f t="shared" si="7"/>
        <v>0.22733233279327084</v>
      </c>
      <c r="E99">
        <f t="shared" si="8"/>
        <v>1.7792435080996643</v>
      </c>
    </row>
    <row r="100" spans="2:5" ht="12.75">
      <c r="B100">
        <f t="shared" si="5"/>
        <v>0.0037302266607436526</v>
      </c>
      <c r="C100" s="1">
        <v>1219.0136542044754</v>
      </c>
      <c r="D100">
        <f t="shared" si="7"/>
        <v>0.21875326430243647</v>
      </c>
      <c r="E100">
        <f t="shared" si="8"/>
        <v>1.7183158384048793</v>
      </c>
    </row>
    <row r="101" spans="2:5" ht="12.75">
      <c r="B101">
        <f t="shared" si="5"/>
        <v>0.0037302266607436526</v>
      </c>
      <c r="C101" s="1">
        <v>1280.8866897642727</v>
      </c>
      <c r="D101">
        <f t="shared" si="7"/>
        <v>0.21040978853468978</v>
      </c>
      <c r="E101">
        <f t="shared" si="8"/>
        <v>1.658648543022573</v>
      </c>
    </row>
    <row r="102" spans="2:5" ht="12.75">
      <c r="B102">
        <f t="shared" si="5"/>
        <v>0.0037302266607436526</v>
      </c>
      <c r="C102" s="1">
        <v>1345.9001926323563</v>
      </c>
      <c r="D102">
        <f t="shared" si="7"/>
        <v>0.20230213691073373</v>
      </c>
      <c r="E102">
        <f t="shared" si="8"/>
        <v>1.6002723800312224</v>
      </c>
    </row>
    <row r="103" spans="2:5" ht="12.75">
      <c r="B103">
        <f t="shared" si="5"/>
        <v>0.0037302266607436526</v>
      </c>
      <c r="C103" s="1">
        <v>1414.213562373095</v>
      </c>
      <c r="D103">
        <f t="shared" si="7"/>
        <v>0.19442996656078798</v>
      </c>
      <c r="E103">
        <f t="shared" si="8"/>
        <v>1.5432138137756681</v>
      </c>
    </row>
    <row r="104" spans="2:5" ht="12.75">
      <c r="B104">
        <f t="shared" si="5"/>
        <v>0.0037302266607436526</v>
      </c>
      <c r="C104" s="1">
        <v>1485.9942891369485</v>
      </c>
      <c r="D104">
        <f t="shared" si="7"/>
        <v>0.18679239408970902</v>
      </c>
      <c r="E104">
        <f t="shared" si="8"/>
        <v>1.4874950869801085</v>
      </c>
    </row>
    <row r="105" spans="2:5" ht="12.75">
      <c r="B105">
        <f t="shared" si="5"/>
        <v>0.0037302266607436526</v>
      </c>
      <c r="C105" s="1">
        <v>1561.4183643114202</v>
      </c>
      <c r="D105">
        <f t="shared" si="7"/>
        <v>0.17938803032828268</v>
      </c>
      <c r="E105">
        <f t="shared" si="8"/>
        <v>1.4331343157281387</v>
      </c>
    </row>
    <row r="106" spans="2:5" ht="12.75">
      <c r="B106">
        <f t="shared" si="5"/>
        <v>0.0037302266607436526</v>
      </c>
      <c r="C106" s="1">
        <v>1640.670712015276</v>
      </c>
      <c r="D106">
        <f t="shared" si="7"/>
        <v>0.17221501570291928</v>
      </c>
      <c r="E106">
        <f t="shared" si="8"/>
        <v>1.3801456051186556</v>
      </c>
    </row>
    <row r="107" spans="2:5" ht="12.75">
      <c r="B107">
        <f t="shared" si="5"/>
        <v>0.0037302266607436526</v>
      </c>
      <c r="C107" s="1">
        <v>1723.9456424939556</v>
      </c>
      <c r="D107">
        <f t="shared" si="7"/>
        <v>0.1652710558823693</v>
      </c>
      <c r="E107">
        <f t="shared" si="8"/>
        <v>1.3285391833202045</v>
      </c>
    </row>
    <row r="108" spans="2:5" ht="12.75">
      <c r="B108">
        <f t="shared" si="5"/>
        <v>0.0037302266607436526</v>
      </c>
      <c r="C108" s="1">
        <v>1811.4473285278134</v>
      </c>
      <c r="D108">
        <f t="shared" si="7"/>
        <v>0.1585534573885312</v>
      </c>
      <c r="E108">
        <f t="shared" si="8"/>
        <v>1.278321551699544</v>
      </c>
    </row>
    <row r="109" spans="2:5" ht="12.75">
      <c r="B109">
        <f t="shared" si="5"/>
        <v>0.0037302266607436526</v>
      </c>
      <c r="C109" s="1">
        <v>1903.3903060212392</v>
      </c>
      <c r="D109">
        <f t="shared" si="7"/>
        <v>0.15205916288823124</v>
      </c>
      <c r="E109">
        <f t="shared" si="8"/>
        <v>1.2294956486906137</v>
      </c>
    </row>
    <row r="110" spans="2:5" ht="12.75">
      <c r="B110">
        <f t="shared" si="5"/>
        <v>0.0037302266607436526</v>
      </c>
      <c r="C110" s="1">
        <v>2000</v>
      </c>
      <c r="D110">
        <f t="shared" si="7"/>
        <v>0.14578478591334637</v>
      </c>
      <c r="E110">
        <f t="shared" si="8"/>
        <v>1.1820610250942138</v>
      </c>
    </row>
    <row r="111" spans="2:5" ht="12.75">
      <c r="B111">
        <f t="shared" si="5"/>
        <v>0.0037302266607436526</v>
      </c>
      <c r="C111" s="1">
        <v>2101.513277306439</v>
      </c>
      <c r="D111">
        <f t="shared" si="7"/>
        <v>0.13972664478722877</v>
      </c>
      <c r="E111">
        <f t="shared" si="8"/>
        <v>1.136014028553395</v>
      </c>
    </row>
    <row r="112" spans="2:5" ht="12.75">
      <c r="B112">
        <f t="shared" si="5"/>
        <v>0.0037302266607436526</v>
      </c>
      <c r="C112" s="1">
        <v>2208.1790273476245</v>
      </c>
      <c r="D112">
        <f t="shared" si="7"/>
        <v>0.13388079556555718</v>
      </c>
      <c r="E112">
        <f t="shared" si="8"/>
        <v>1.091347995030662</v>
      </c>
    </row>
    <row r="113" spans="2:5" ht="12.75">
      <c r="B113">
        <f t="shared" si="5"/>
        <v>0.0037302266607436526</v>
      </c>
      <c r="C113" s="1">
        <v>2320.2587723203255</v>
      </c>
      <c r="D113">
        <f t="shared" si="7"/>
        <v>0.12824306382904158</v>
      </c>
      <c r="E113">
        <f t="shared" si="8"/>
        <v>1.0480534452169041</v>
      </c>
    </row>
    <row r="114" spans="2:5" ht="12.75">
      <c r="B114">
        <f t="shared" si="5"/>
        <v>0.0037302266607436526</v>
      </c>
      <c r="C114" s="1">
        <v>2438.027308408951</v>
      </c>
      <c r="D114">
        <f t="shared" si="7"/>
        <v>0.12280907519348763</v>
      </c>
      <c r="E114">
        <f t="shared" si="8"/>
        <v>1.0061182839243017</v>
      </c>
    </row>
    <row r="115" spans="2:5" ht="12.75">
      <c r="B115">
        <f t="shared" si="5"/>
        <v>0.0037302266607436526</v>
      </c>
      <c r="C115" s="1">
        <v>2561.7733795285453</v>
      </c>
      <c r="D115">
        <f t="shared" si="7"/>
        <v>0.11757428442928673</v>
      </c>
      <c r="E115">
        <f t="shared" si="8"/>
        <v>0.9655280006524115</v>
      </c>
    </row>
    <row r="116" spans="2:5" ht="12.75">
      <c r="B116">
        <f t="shared" si="5"/>
        <v>0.0037302266607436526</v>
      </c>
      <c r="C116" s="1">
        <v>2691.8003852647125</v>
      </c>
      <c r="D116">
        <f t="shared" si="7"/>
        <v>0.11253400310722195</v>
      </c>
      <c r="E116">
        <f t="shared" si="8"/>
        <v>0.9262658696644981</v>
      </c>
    </row>
    <row r="117" spans="2:5" ht="12.75">
      <c r="B117">
        <f t="shared" si="5"/>
        <v>0.0037302266607436526</v>
      </c>
      <c r="C117" s="1">
        <v>2828.42712474619</v>
      </c>
      <c r="D117">
        <f t="shared" si="7"/>
        <v>0.10768342571040672</v>
      </c>
      <c r="E117">
        <f t="shared" si="8"/>
        <v>0.8883131480661576</v>
      </c>
    </row>
    <row r="118" spans="2:5" ht="12.75">
      <c r="B118">
        <f t="shared" si="5"/>
        <v>0.0037302266607436526</v>
      </c>
      <c r="C118" s="1">
        <v>2971.988578273897</v>
      </c>
      <c r="D118">
        <f t="shared" si="7"/>
        <v>0.10301765417310446</v>
      </c>
      <c r="E118">
        <f t="shared" si="8"/>
        <v>0.8516492705373417</v>
      </c>
    </row>
    <row r="119" spans="2:5" ht="12.75">
      <c r="B119">
        <f t="shared" si="5"/>
        <v>0.0037302266607436526</v>
      </c>
      <c r="C119" s="1">
        <v>3122.8367286228404</v>
      </c>
      <c r="D119">
        <f t="shared" si="7"/>
        <v>0.09853172082606321</v>
      </c>
      <c r="E119">
        <f t="shared" si="8"/>
        <v>0.816252039528773</v>
      </c>
    </row>
    <row r="120" spans="2:5" ht="12.75">
      <c r="B120">
        <f t="shared" si="5"/>
        <v>0.0037302266607436526</v>
      </c>
      <c r="C120" s="1">
        <v>3281.341424030552</v>
      </c>
      <c r="D120">
        <f t="shared" si="7"/>
        <v>0.09422060974483208</v>
      </c>
      <c r="E120">
        <f t="shared" si="8"/>
        <v>0.7820978098920672</v>
      </c>
    </row>
    <row r="121" spans="2:5" ht="12.75">
      <c r="B121">
        <f t="shared" si="5"/>
        <v>0.0037302266607436526</v>
      </c>
      <c r="C121" s="1">
        <v>3447.891284987911</v>
      </c>
      <c r="D121">
        <f t="shared" si="7"/>
        <v>0.09007927651234197</v>
      </c>
      <c r="E121">
        <f t="shared" si="8"/>
        <v>0.7491616670671357</v>
      </c>
    </row>
    <row r="122" spans="2:5" ht="12.75">
      <c r="B122">
        <f t="shared" si="5"/>
        <v>0.0037302266607436526</v>
      </c>
      <c r="C122" s="1">
        <v>3622.894657055627</v>
      </c>
      <c r="D122">
        <f t="shared" si="7"/>
        <v>0.0861026664198879</v>
      </c>
      <c r="E122">
        <f t="shared" si="8"/>
        <v>0.7174175980989234</v>
      </c>
    </row>
    <row r="123" spans="2:5" ht="12.75">
      <c r="B123">
        <f t="shared" si="5"/>
        <v>0.0037302266607436526</v>
      </c>
      <c r="C123" s="1">
        <v>3806.7806120424784</v>
      </c>
      <c r="D123">
        <f t="shared" si="7"/>
        <v>0.08228573114163734</v>
      </c>
      <c r="E123">
        <f t="shared" si="8"/>
        <v>0.6868386548965012</v>
      </c>
    </row>
    <row r="124" spans="2:5" ht="12.75">
      <c r="B124">
        <f t="shared" si="5"/>
        <v>0.0037302266607436526</v>
      </c>
      <c r="C124" s="1">
        <v>4000</v>
      </c>
      <c r="D124">
        <f t="shared" si="7"/>
        <v>0.07862344392700758</v>
      </c>
      <c r="E124">
        <f t="shared" si="8"/>
        <v>0.6573971092799252</v>
      </c>
    </row>
    <row r="125" spans="2:5" ht="12.75">
      <c r="B125">
        <f t="shared" si="5"/>
        <v>0.0037302266607436526</v>
      </c>
      <c r="C125" s="1">
        <v>4203.026554612878</v>
      </c>
      <c r="D125">
        <f t="shared" si="7"/>
        <v>0.07511081336282825</v>
      </c>
      <c r="E125">
        <f t="shared" si="8"/>
        <v>0.6290645994830858</v>
      </c>
    </row>
    <row r="126" spans="2:5" ht="12.75">
      <c r="B126">
        <f t="shared" si="5"/>
        <v>0.0037302266607436526</v>
      </c>
      <c r="C126" s="1">
        <v>4416.358054695249</v>
      </c>
      <c r="D126">
        <f t="shared" si="7"/>
        <v>0.07174289576325961</v>
      </c>
      <c r="E126">
        <f t="shared" si="8"/>
        <v>0.6018122678933808</v>
      </c>
    </row>
    <row r="127" spans="2:5" ht="12.75">
      <c r="B127">
        <f t="shared" si="5"/>
        <v>0.0037302266607436526</v>
      </c>
      <c r="C127" s="1">
        <v>4640.517544640651</v>
      </c>
      <c r="D127">
        <f t="shared" si="7"/>
        <v>0.06851480625010405</v>
      </c>
      <c r="E127">
        <f t="shared" si="8"/>
        <v>0.5756108899112817</v>
      </c>
    </row>
    <row r="128" spans="2:5" ht="12.75">
      <c r="B128">
        <f t="shared" si="5"/>
        <v>0.0037302266607436526</v>
      </c>
      <c r="C128" s="1">
        <v>4876.054616817902</v>
      </c>
      <c r="D128">
        <f t="shared" si="7"/>
        <v>0.06542172858956577</v>
      </c>
      <c r="E128">
        <f t="shared" si="8"/>
        <v>0.5504309939043293</v>
      </c>
    </row>
    <row r="129" spans="2:5" ht="12.75">
      <c r="B129">
        <f t="shared" si="5"/>
        <v>0.0037302266607436526</v>
      </c>
      <c r="C129" s="1">
        <v>5123.546759057091</v>
      </c>
      <c r="D129">
        <f t="shared" si="7"/>
        <v>0.06245892385381093</v>
      </c>
      <c r="E129">
        <f t="shared" si="8"/>
        <v>0.5262429723111441</v>
      </c>
    </row>
    <row r="130" spans="2:5" ht="12.75">
      <c r="B130">
        <f t="shared" si="5"/>
        <v>0.0037302266607436526</v>
      </c>
      <c r="C130" s="1">
        <v>5383.600770529425</v>
      </c>
      <c r="D130">
        <f t="shared" si="7"/>
        <v>0.05962173797699133</v>
      </c>
      <c r="E130">
        <f t="shared" si="8"/>
        <v>0.50301718402175</v>
      </c>
    </row>
    <row r="131" spans="2:5" ht="12.75">
      <c r="B131">
        <f t="shared" si="5"/>
        <v>0.0037302266607436526</v>
      </c>
      <c r="C131" s="1">
        <v>5656.85424949238</v>
      </c>
      <c r="D131">
        <f t="shared" si="7"/>
        <v>0.05690560827584193</v>
      </c>
      <c r="E131">
        <f t="shared" si="8"/>
        <v>0.48072404822131515</v>
      </c>
    </row>
    <row r="132" spans="2:5" ht="12.75">
      <c r="B132">
        <f aca="true" t="shared" si="9" ref="B132:B143">B131</f>
        <v>0.0037302266607436526</v>
      </c>
      <c r="C132" s="1">
        <v>5943.977156547794</v>
      </c>
      <c r="D132">
        <f t="shared" si="7"/>
        <v>0.05430606900466383</v>
      </c>
      <c r="E132">
        <f t="shared" si="8"/>
        <v>0.4593341299358764</v>
      </c>
    </row>
    <row r="133" spans="2:5" ht="12.75">
      <c r="B133">
        <f t="shared" si="9"/>
        <v>0.0037302266607436526</v>
      </c>
      <c r="C133" s="1">
        <v>6245.673457245681</v>
      </c>
      <c r="D133">
        <f t="shared" si="7"/>
        <v>0.05181875601357324</v>
      </c>
      <c r="E133">
        <f t="shared" si="8"/>
        <v>0.43881821756114103</v>
      </c>
    </row>
    <row r="134" spans="2:5" ht="12.75">
      <c r="B134">
        <f t="shared" si="9"/>
        <v>0.0037302266607436526</v>
      </c>
      <c r="C134" s="1">
        <v>6562.682848061104</v>
      </c>
      <c r="D134">
        <f t="shared" si="7"/>
        <v>0.049439410577431384</v>
      </c>
      <c r="E134">
        <f t="shared" si="8"/>
        <v>0.41914739268990076</v>
      </c>
    </row>
    <row r="135" spans="2:5" ht="12.75">
      <c r="B135">
        <f t="shared" si="9"/>
        <v>0.0037302266607436526</v>
      </c>
      <c r="C135" s="1">
        <v>6895.782569975822</v>
      </c>
      <c r="D135">
        <f t="shared" si="7"/>
        <v>0.04716388246096963</v>
      </c>
      <c r="E135">
        <f t="shared" si="8"/>
        <v>0.40029309258043744</v>
      </c>
    </row>
    <row r="136" spans="2:5" ht="12.75">
      <c r="B136">
        <f t="shared" si="9"/>
        <v>0.0037302266607436526</v>
      </c>
      <c r="C136" s="1">
        <v>7245.789314111254</v>
      </c>
      <c r="D136">
        <f t="shared" si="7"/>
        <v>0.04498813228336827</v>
      </c>
      <c r="E136">
        <f t="shared" si="8"/>
        <v>0.38222716562829306</v>
      </c>
    </row>
    <row r="137" spans="2:5" ht="12.75">
      <c r="B137">
        <f t="shared" si="9"/>
        <v>0.0037302266607436526</v>
      </c>
      <c r="C137" s="1">
        <v>7613.561224084957</v>
      </c>
      <c r="D137">
        <f t="shared" si="7"/>
        <v>0.04290823324301747</v>
      </c>
      <c r="E137">
        <f t="shared" si="8"/>
        <v>0.3649219202176722</v>
      </c>
    </row>
    <row r="138" spans="2:5" ht="12.75">
      <c r="B138">
        <f t="shared" si="9"/>
        <v>0.0037302266607436526</v>
      </c>
      <c r="C138" s="1">
        <v>8000</v>
      </c>
      <c r="D138">
        <f t="shared" si="7"/>
        <v>0.04092037226044966</v>
      </c>
      <c r="E138">
        <f t="shared" si="8"/>
        <v>0.34835016733709584</v>
      </c>
    </row>
    <row r="139" spans="2:5" ht="12.75">
      <c r="B139">
        <f t="shared" si="9"/>
        <v>0.0037302266607436526</v>
      </c>
      <c r="C139" s="1">
        <v>8406.053109225755</v>
      </c>
      <c r="D139">
        <f t="shared" si="7"/>
        <v>0.03902085059454704</v>
      </c>
      <c r="E139">
        <f t="shared" si="8"/>
        <v>0.332485257347529</v>
      </c>
    </row>
    <row r="140" spans="2:5" ht="12.75">
      <c r="B140">
        <f t="shared" si="9"/>
        <v>0.0037302266607436526</v>
      </c>
      <c r="C140" s="1">
        <v>8832.716109390498</v>
      </c>
      <c r="D140">
        <f t="shared" si="7"/>
        <v>0.03720608398414666</v>
      </c>
      <c r="E140">
        <f t="shared" si="8"/>
        <v>0.3173011112905406</v>
      </c>
    </row>
    <row r="141" spans="2:5" ht="12.75">
      <c r="B141">
        <f t="shared" si="9"/>
        <v>0.0037302266607436526</v>
      </c>
      <c r="C141" s="1">
        <v>9281.035089281302</v>
      </c>
      <c r="D141">
        <f t="shared" si="7"/>
        <v>0.03547260236413486</v>
      </c>
      <c r="E141">
        <f t="shared" si="8"/>
        <v>0.3027722471198876</v>
      </c>
    </row>
    <row r="142" spans="2:5" ht="12.75">
      <c r="B142">
        <f t="shared" si="9"/>
        <v>0.0037302266607436526</v>
      </c>
      <c r="C142" s="1">
        <v>9752.109233635803</v>
      </c>
      <c r="D142">
        <f t="shared" si="7"/>
        <v>0.03381704920208219</v>
      </c>
      <c r="E142">
        <f t="shared" si="8"/>
        <v>0.28887380123259426</v>
      </c>
    </row>
    <row r="143" spans="2:5" ht="12.75">
      <c r="B143">
        <f t="shared" si="9"/>
        <v>0.0037302266607436526</v>
      </c>
      <c r="C143" s="1">
        <v>10247.093518114181</v>
      </c>
      <c r="D143">
        <f t="shared" si="7"/>
        <v>0.03223618049845068</v>
      </c>
      <c r="E143">
        <f t="shared" si="8"/>
        <v>0.27558154566590304</v>
      </c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6"/>
  <sheetViews>
    <sheetView zoomScalePageLayoutView="0" workbookViewId="0" topLeftCell="A1">
      <selection activeCell="D124" sqref="D124"/>
    </sheetView>
  </sheetViews>
  <sheetFormatPr defaultColWidth="8.8515625" defaultRowHeight="12.75"/>
  <cols>
    <col min="1" max="1" width="9.421875" style="0" customWidth="1"/>
    <col min="2" max="2" width="13.421875" style="0" customWidth="1"/>
    <col min="3" max="4" width="10.00390625" style="0" customWidth="1"/>
    <col min="5" max="7" width="8.8515625" style="0" customWidth="1"/>
    <col min="8" max="8" width="9.421875" style="0" customWidth="1"/>
    <col min="9" max="9" width="13.421875" style="0" customWidth="1"/>
    <col min="10" max="11" width="10.00390625" style="0" customWidth="1"/>
  </cols>
  <sheetData>
    <row r="1" spans="1:11" s="18" customFormat="1" ht="37.5" customHeight="1">
      <c r="A1" t="s">
        <v>14</v>
      </c>
      <c r="B1" t="s">
        <v>14</v>
      </c>
      <c r="C1" s="19" t="s">
        <v>23</v>
      </c>
      <c r="D1" s="19" t="s">
        <v>24</v>
      </c>
      <c r="H1" t="s">
        <v>14</v>
      </c>
      <c r="I1" t="s">
        <v>14</v>
      </c>
      <c r="J1" s="19" t="s">
        <v>25</v>
      </c>
      <c r="K1" s="19" t="s">
        <v>26</v>
      </c>
    </row>
    <row r="2" spans="1:11" ht="12.75">
      <c r="A2" s="1">
        <v>9.523544173472464</v>
      </c>
      <c r="B2" s="1">
        <v>9.523544173472464</v>
      </c>
      <c r="C2">
        <v>1</v>
      </c>
      <c r="D2">
        <f>C2</f>
        <v>1</v>
      </c>
      <c r="H2" s="1">
        <v>9.523544173472464</v>
      </c>
      <c r="I2" s="1">
        <v>9.523544173472464</v>
      </c>
      <c r="J2">
        <v>1</v>
      </c>
      <c r="K2">
        <f>J2</f>
        <v>1</v>
      </c>
    </row>
    <row r="3" spans="1:13" ht="12.75">
      <c r="A3" s="1">
        <v>10.00692726378338</v>
      </c>
      <c r="B3" s="1">
        <v>10.00692726378338</v>
      </c>
      <c r="C3">
        <f>1-E3*(1-F3)/51</f>
        <v>1</v>
      </c>
      <c r="D3">
        <f>AVERAGE(C2:C4)</f>
        <v>1</v>
      </c>
      <c r="E3">
        <v>1</v>
      </c>
      <c r="F3">
        <f aca="true" t="shared" si="0" ref="F3:F52">F4</f>
        <v>1</v>
      </c>
      <c r="H3" s="1">
        <v>10.00692726378338</v>
      </c>
      <c r="I3" s="1">
        <v>10.00692726378338</v>
      </c>
      <c r="J3">
        <f>1-L3*(1-M3)/51</f>
        <v>1</v>
      </c>
      <c r="K3">
        <f>AVERAGE(J2:J4)</f>
        <v>1</v>
      </c>
      <c r="L3">
        <v>1</v>
      </c>
      <c r="M3">
        <f aca="true" t="shared" si="1" ref="M3:M52">M4</f>
        <v>1</v>
      </c>
    </row>
    <row r="4" spans="1:13" ht="12.75">
      <c r="A4" s="1">
        <v>10.514845254940283</v>
      </c>
      <c r="B4" s="1">
        <v>10.514845254940283</v>
      </c>
      <c r="C4">
        <f aca="true" t="shared" si="2" ref="C4:C53">1-E4*(1-F4)/51</f>
        <v>1</v>
      </c>
      <c r="D4">
        <f>AVERAGE(C2:C6)</f>
        <v>1</v>
      </c>
      <c r="E4">
        <f>E3+1</f>
        <v>2</v>
      </c>
      <c r="F4">
        <f t="shared" si="0"/>
        <v>1</v>
      </c>
      <c r="H4" s="1">
        <v>10.514845254940283</v>
      </c>
      <c r="I4" s="1">
        <v>10.514845254940283</v>
      </c>
      <c r="J4">
        <f aca="true" t="shared" si="3" ref="J4:J53">1-L4*(1-M4)/51</f>
        <v>1</v>
      </c>
      <c r="K4">
        <f>AVERAGE(J2:J6)</f>
        <v>1</v>
      </c>
      <c r="L4">
        <f>L3+1</f>
        <v>2</v>
      </c>
      <c r="M4">
        <f t="shared" si="1"/>
        <v>1</v>
      </c>
    </row>
    <row r="5" spans="1:13" ht="12.75">
      <c r="A5" s="1">
        <v>11.048543456039805</v>
      </c>
      <c r="B5" s="1">
        <v>11.048543456039805</v>
      </c>
      <c r="C5">
        <f t="shared" si="2"/>
        <v>1</v>
      </c>
      <c r="D5">
        <f aca="true" t="shared" si="4" ref="D5:D10">AVERAGE(C1:C9)</f>
        <v>1</v>
      </c>
      <c r="E5">
        <f aca="true" t="shared" si="5" ref="E5:E53">E4+1</f>
        <v>3</v>
      </c>
      <c r="F5">
        <f t="shared" si="0"/>
        <v>1</v>
      </c>
      <c r="H5" s="1">
        <v>11.048543456039805</v>
      </c>
      <c r="I5" s="1">
        <v>11.048543456039805</v>
      </c>
      <c r="J5">
        <f t="shared" si="3"/>
        <v>1</v>
      </c>
      <c r="K5">
        <f aca="true" t="shared" si="6" ref="K5:K10">AVERAGE(J1:J9)</f>
        <v>1</v>
      </c>
      <c r="L5">
        <f aca="true" t="shared" si="7" ref="L5:L53">L4+1</f>
        <v>3</v>
      </c>
      <c r="M5">
        <f t="shared" si="1"/>
        <v>1</v>
      </c>
    </row>
    <row r="6" spans="1:13" ht="12.75">
      <c r="A6" s="1">
        <v>11.60933038388241</v>
      </c>
      <c r="B6" s="1">
        <v>11.60933038388241</v>
      </c>
      <c r="C6">
        <f t="shared" si="2"/>
        <v>1</v>
      </c>
      <c r="D6">
        <f t="shared" si="4"/>
        <v>1</v>
      </c>
      <c r="E6">
        <f t="shared" si="5"/>
        <v>4</v>
      </c>
      <c r="F6">
        <f t="shared" si="0"/>
        <v>1</v>
      </c>
      <c r="H6" s="1">
        <v>11.60933038388241</v>
      </c>
      <c r="I6" s="1">
        <v>11.60933038388241</v>
      </c>
      <c r="J6">
        <f t="shared" si="3"/>
        <v>1</v>
      </c>
      <c r="K6">
        <f t="shared" si="6"/>
        <v>1</v>
      </c>
      <c r="L6">
        <f t="shared" si="7"/>
        <v>4</v>
      </c>
      <c r="M6">
        <f t="shared" si="1"/>
        <v>1</v>
      </c>
    </row>
    <row r="7" spans="1:13" ht="12.75">
      <c r="A7" s="1">
        <v>12.19858097118297</v>
      </c>
      <c r="B7" s="1">
        <v>12.19858097118297</v>
      </c>
      <c r="C7">
        <f t="shared" si="2"/>
        <v>1</v>
      </c>
      <c r="D7">
        <f t="shared" si="4"/>
        <v>1</v>
      </c>
      <c r="E7">
        <f t="shared" si="5"/>
        <v>5</v>
      </c>
      <c r="F7">
        <f t="shared" si="0"/>
        <v>1</v>
      </c>
      <c r="H7" s="1">
        <v>12.19858097118297</v>
      </c>
      <c r="I7" s="1">
        <v>12.19858097118297</v>
      </c>
      <c r="J7">
        <f t="shared" si="3"/>
        <v>1</v>
      </c>
      <c r="K7">
        <f t="shared" si="6"/>
        <v>1</v>
      </c>
      <c r="L7">
        <f t="shared" si="7"/>
        <v>5</v>
      </c>
      <c r="M7">
        <f t="shared" si="1"/>
        <v>1</v>
      </c>
    </row>
    <row r="8" spans="1:13" ht="12.75">
      <c r="A8" s="1">
        <v>12.817739937619343</v>
      </c>
      <c r="B8" s="1">
        <v>12.817739937619343</v>
      </c>
      <c r="C8">
        <f t="shared" si="2"/>
        <v>1</v>
      </c>
      <c r="D8">
        <f t="shared" si="4"/>
        <v>1</v>
      </c>
      <c r="E8">
        <f t="shared" si="5"/>
        <v>6</v>
      </c>
      <c r="F8">
        <f t="shared" si="0"/>
        <v>1</v>
      </c>
      <c r="H8" s="1">
        <v>12.817739937619343</v>
      </c>
      <c r="I8" s="1">
        <v>12.817739937619343</v>
      </c>
      <c r="J8">
        <f t="shared" si="3"/>
        <v>1</v>
      </c>
      <c r="K8">
        <f t="shared" si="6"/>
        <v>1</v>
      </c>
      <c r="L8">
        <f t="shared" si="7"/>
        <v>6</v>
      </c>
      <c r="M8">
        <f t="shared" si="1"/>
        <v>1</v>
      </c>
    </row>
    <row r="9" spans="1:13" ht="12.75">
      <c r="A9" s="1">
        <v>13.468325331984028</v>
      </c>
      <c r="B9" s="1">
        <v>13.468325331984028</v>
      </c>
      <c r="C9">
        <f t="shared" si="2"/>
        <v>1</v>
      </c>
      <c r="D9">
        <f t="shared" si="4"/>
        <v>1</v>
      </c>
      <c r="E9">
        <f t="shared" si="5"/>
        <v>7</v>
      </c>
      <c r="F9">
        <f t="shared" si="0"/>
        <v>1</v>
      </c>
      <c r="H9" s="1">
        <v>13.468325331984028</v>
      </c>
      <c r="I9" s="1">
        <v>13.468325331984028</v>
      </c>
      <c r="J9">
        <f t="shared" si="3"/>
        <v>1</v>
      </c>
      <c r="K9">
        <f t="shared" si="6"/>
        <v>1</v>
      </c>
      <c r="L9">
        <f t="shared" si="7"/>
        <v>7</v>
      </c>
      <c r="M9">
        <f t="shared" si="1"/>
        <v>1</v>
      </c>
    </row>
    <row r="10" spans="1:13" ht="12.75">
      <c r="A10" s="1">
        <v>14.151932254123542</v>
      </c>
      <c r="B10" s="1">
        <v>14.151932254123542</v>
      </c>
      <c r="C10">
        <f t="shared" si="2"/>
        <v>1</v>
      </c>
      <c r="D10">
        <f t="shared" si="4"/>
        <v>1</v>
      </c>
      <c r="E10">
        <f t="shared" si="5"/>
        <v>8</v>
      </c>
      <c r="F10">
        <f t="shared" si="0"/>
        <v>1</v>
      </c>
      <c r="H10" s="1">
        <v>14.151932254123542</v>
      </c>
      <c r="I10" s="1">
        <v>14.151932254123542</v>
      </c>
      <c r="J10">
        <f t="shared" si="3"/>
        <v>1</v>
      </c>
      <c r="K10">
        <f t="shared" si="6"/>
        <v>1</v>
      </c>
      <c r="L10">
        <f t="shared" si="7"/>
        <v>8</v>
      </c>
      <c r="M10">
        <f t="shared" si="1"/>
        <v>1</v>
      </c>
    </row>
    <row r="11" spans="1:13" ht="12.75">
      <c r="A11" s="1">
        <v>14.870236765790931</v>
      </c>
      <c r="B11" s="1">
        <v>14.870236765790931</v>
      </c>
      <c r="C11">
        <f t="shared" si="2"/>
        <v>1</v>
      </c>
      <c r="D11">
        <f aca="true" t="shared" si="8" ref="D11:D74">AVERAGE(C7:C15)</f>
        <v>1</v>
      </c>
      <c r="E11">
        <f t="shared" si="5"/>
        <v>9</v>
      </c>
      <c r="F11">
        <f t="shared" si="0"/>
        <v>1</v>
      </c>
      <c r="H11" s="1">
        <v>14.870236765790931</v>
      </c>
      <c r="I11" s="1">
        <v>14.870236765790931</v>
      </c>
      <c r="J11">
        <f t="shared" si="3"/>
        <v>1</v>
      </c>
      <c r="K11">
        <f aca="true" t="shared" si="9" ref="K11:K74">AVERAGE(J7:J15)</f>
        <v>1</v>
      </c>
      <c r="L11">
        <f t="shared" si="7"/>
        <v>9</v>
      </c>
      <c r="M11">
        <f t="shared" si="1"/>
        <v>1</v>
      </c>
    </row>
    <row r="12" spans="1:13" ht="12.75">
      <c r="A12" s="1">
        <v>15.625</v>
      </c>
      <c r="B12" s="1">
        <v>15.625</v>
      </c>
      <c r="C12">
        <f t="shared" si="2"/>
        <v>1</v>
      </c>
      <c r="D12">
        <f t="shared" si="8"/>
        <v>1</v>
      </c>
      <c r="E12">
        <f t="shared" si="5"/>
        <v>10</v>
      </c>
      <c r="F12">
        <f t="shared" si="0"/>
        <v>1</v>
      </c>
      <c r="H12" s="1">
        <v>15.625</v>
      </c>
      <c r="I12" s="1">
        <v>15.625</v>
      </c>
      <c r="J12">
        <f t="shared" si="3"/>
        <v>1</v>
      </c>
      <c r="K12">
        <f t="shared" si="9"/>
        <v>1</v>
      </c>
      <c r="L12">
        <f t="shared" si="7"/>
        <v>10</v>
      </c>
      <c r="M12">
        <f t="shared" si="1"/>
        <v>1</v>
      </c>
    </row>
    <row r="13" spans="1:13" ht="12.75">
      <c r="A13" s="1">
        <v>16.418072478956553</v>
      </c>
      <c r="B13" s="1">
        <v>16.418072478956553</v>
      </c>
      <c r="C13">
        <f t="shared" si="2"/>
        <v>1</v>
      </c>
      <c r="D13">
        <f t="shared" si="8"/>
        <v>1</v>
      </c>
      <c r="E13">
        <f t="shared" si="5"/>
        <v>11</v>
      </c>
      <c r="F13">
        <f t="shared" si="0"/>
        <v>1</v>
      </c>
      <c r="H13" s="1">
        <v>16.418072478956553</v>
      </c>
      <c r="I13" s="1">
        <v>16.418072478956553</v>
      </c>
      <c r="J13">
        <f t="shared" si="3"/>
        <v>1</v>
      </c>
      <c r="K13">
        <f t="shared" si="9"/>
        <v>1</v>
      </c>
      <c r="L13">
        <f t="shared" si="7"/>
        <v>11</v>
      </c>
      <c r="M13">
        <f t="shared" si="1"/>
        <v>1</v>
      </c>
    </row>
    <row r="14" spans="1:13" ht="12.75">
      <c r="A14" s="1">
        <v>17.251398651153316</v>
      </c>
      <c r="B14" s="1">
        <v>17.251398651153316</v>
      </c>
      <c r="C14">
        <f t="shared" si="2"/>
        <v>1</v>
      </c>
      <c r="D14">
        <f t="shared" si="8"/>
        <v>1</v>
      </c>
      <c r="E14">
        <f t="shared" si="5"/>
        <v>12</v>
      </c>
      <c r="F14">
        <f t="shared" si="0"/>
        <v>1</v>
      </c>
      <c r="H14" s="1">
        <v>17.251398651153316</v>
      </c>
      <c r="I14" s="1">
        <v>17.251398651153316</v>
      </c>
      <c r="J14">
        <f t="shared" si="3"/>
        <v>1</v>
      </c>
      <c r="K14">
        <f t="shared" si="9"/>
        <v>1</v>
      </c>
      <c r="L14">
        <f t="shared" si="7"/>
        <v>12</v>
      </c>
      <c r="M14">
        <f t="shared" si="1"/>
        <v>1</v>
      </c>
    </row>
    <row r="15" spans="1:13" ht="12.75">
      <c r="A15" s="1">
        <v>18.127021658752543</v>
      </c>
      <c r="B15" s="1">
        <v>18.127021658752543</v>
      </c>
      <c r="C15">
        <f t="shared" si="2"/>
        <v>1</v>
      </c>
      <c r="D15">
        <f t="shared" si="8"/>
        <v>1</v>
      </c>
      <c r="E15">
        <f t="shared" si="5"/>
        <v>13</v>
      </c>
      <c r="F15">
        <f t="shared" si="0"/>
        <v>1</v>
      </c>
      <c r="H15" s="1">
        <v>18.127021658752543</v>
      </c>
      <c r="I15" s="1">
        <v>18.127021658752543</v>
      </c>
      <c r="J15">
        <f t="shared" si="3"/>
        <v>1</v>
      </c>
      <c r="K15">
        <f t="shared" si="9"/>
        <v>1</v>
      </c>
      <c r="L15">
        <f t="shared" si="7"/>
        <v>13</v>
      </c>
      <c r="M15">
        <f t="shared" si="1"/>
        <v>1</v>
      </c>
    </row>
    <row r="16" spans="1:13" ht="12.75">
      <c r="A16" s="1">
        <v>19.04708834694493</v>
      </c>
      <c r="B16" s="1">
        <v>19.04708834694493</v>
      </c>
      <c r="C16">
        <f t="shared" si="2"/>
        <v>1</v>
      </c>
      <c r="D16">
        <f t="shared" si="8"/>
        <v>1</v>
      </c>
      <c r="E16">
        <f t="shared" si="5"/>
        <v>14</v>
      </c>
      <c r="F16">
        <f t="shared" si="0"/>
        <v>1</v>
      </c>
      <c r="H16" s="1">
        <v>19.04708834694493</v>
      </c>
      <c r="I16" s="1">
        <v>19.04708834694493</v>
      </c>
      <c r="J16">
        <f t="shared" si="3"/>
        <v>1</v>
      </c>
      <c r="K16">
        <f t="shared" si="9"/>
        <v>1</v>
      </c>
      <c r="L16">
        <f t="shared" si="7"/>
        <v>14</v>
      </c>
      <c r="M16">
        <f t="shared" si="1"/>
        <v>1</v>
      </c>
    </row>
    <row r="17" spans="1:13" ht="12.75">
      <c r="A17" s="1">
        <v>20.01385452756676</v>
      </c>
      <c r="B17" s="1">
        <v>20.01385452756676</v>
      </c>
      <c r="C17">
        <f t="shared" si="2"/>
        <v>1</v>
      </c>
      <c r="D17">
        <f t="shared" si="8"/>
        <v>1</v>
      </c>
      <c r="E17">
        <f t="shared" si="5"/>
        <v>15</v>
      </c>
      <c r="F17">
        <f t="shared" si="0"/>
        <v>1</v>
      </c>
      <c r="H17" s="1">
        <v>20.01385452756676</v>
      </c>
      <c r="I17" s="1">
        <v>20.01385452756676</v>
      </c>
      <c r="J17">
        <f t="shared" si="3"/>
        <v>1</v>
      </c>
      <c r="K17">
        <f t="shared" si="9"/>
        <v>1</v>
      </c>
      <c r="L17">
        <f t="shared" si="7"/>
        <v>15</v>
      </c>
      <c r="M17">
        <f t="shared" si="1"/>
        <v>1</v>
      </c>
    </row>
    <row r="18" spans="1:13" ht="12.75">
      <c r="A18" s="1">
        <v>21.029690509880567</v>
      </c>
      <c r="B18" s="1">
        <v>21.029690509880567</v>
      </c>
      <c r="C18">
        <f t="shared" si="2"/>
        <v>1</v>
      </c>
      <c r="D18">
        <f t="shared" si="8"/>
        <v>1</v>
      </c>
      <c r="E18">
        <f t="shared" si="5"/>
        <v>16</v>
      </c>
      <c r="F18">
        <f t="shared" si="0"/>
        <v>1</v>
      </c>
      <c r="H18" s="1">
        <v>21.029690509880567</v>
      </c>
      <c r="I18" s="1">
        <v>21.029690509880567</v>
      </c>
      <c r="J18">
        <f t="shared" si="3"/>
        <v>1</v>
      </c>
      <c r="K18">
        <f t="shared" si="9"/>
        <v>1</v>
      </c>
      <c r="L18">
        <f t="shared" si="7"/>
        <v>16</v>
      </c>
      <c r="M18">
        <f t="shared" si="1"/>
        <v>1</v>
      </c>
    </row>
    <row r="19" spans="1:13" ht="12.75">
      <c r="A19" s="1">
        <v>22.09708691207961</v>
      </c>
      <c r="B19" s="1">
        <v>22.09708691207961</v>
      </c>
      <c r="C19">
        <f t="shared" si="2"/>
        <v>1</v>
      </c>
      <c r="D19">
        <f t="shared" si="8"/>
        <v>1</v>
      </c>
      <c r="E19">
        <f t="shared" si="5"/>
        <v>17</v>
      </c>
      <c r="F19">
        <f t="shared" si="0"/>
        <v>1</v>
      </c>
      <c r="H19" s="1">
        <v>22.09708691207961</v>
      </c>
      <c r="I19" s="1">
        <v>22.09708691207961</v>
      </c>
      <c r="J19">
        <f t="shared" si="3"/>
        <v>1</v>
      </c>
      <c r="K19">
        <f t="shared" si="9"/>
        <v>1</v>
      </c>
      <c r="L19">
        <f t="shared" si="7"/>
        <v>17</v>
      </c>
      <c r="M19">
        <f t="shared" si="1"/>
        <v>1</v>
      </c>
    </row>
    <row r="20" spans="1:13" ht="12.75">
      <c r="A20" s="1">
        <v>23.21866076776482</v>
      </c>
      <c r="B20" s="1">
        <v>23.21866076776482</v>
      </c>
      <c r="C20">
        <f t="shared" si="2"/>
        <v>1</v>
      </c>
      <c r="D20">
        <f t="shared" si="8"/>
        <v>1</v>
      </c>
      <c r="E20">
        <f t="shared" si="5"/>
        <v>18</v>
      </c>
      <c r="F20">
        <f t="shared" si="0"/>
        <v>1</v>
      </c>
      <c r="H20" s="1">
        <v>23.21866076776482</v>
      </c>
      <c r="I20" s="1">
        <v>23.21866076776482</v>
      </c>
      <c r="J20">
        <f t="shared" si="3"/>
        <v>1</v>
      </c>
      <c r="K20">
        <f t="shared" si="9"/>
        <v>1</v>
      </c>
      <c r="L20">
        <f t="shared" si="7"/>
        <v>18</v>
      </c>
      <c r="M20">
        <f t="shared" si="1"/>
        <v>1</v>
      </c>
    </row>
    <row r="21" spans="1:13" ht="12.75">
      <c r="A21" s="1">
        <v>24.39716194236594</v>
      </c>
      <c r="B21" s="1">
        <v>24.39716194236594</v>
      </c>
      <c r="C21">
        <f t="shared" si="2"/>
        <v>1</v>
      </c>
      <c r="D21">
        <f t="shared" si="8"/>
        <v>1</v>
      </c>
      <c r="E21">
        <f t="shared" si="5"/>
        <v>19</v>
      </c>
      <c r="F21">
        <f t="shared" si="0"/>
        <v>1</v>
      </c>
      <c r="H21" s="1">
        <v>24.39716194236594</v>
      </c>
      <c r="I21" s="1">
        <v>24.39716194236594</v>
      </c>
      <c r="J21">
        <f t="shared" si="3"/>
        <v>1</v>
      </c>
      <c r="K21">
        <f t="shared" si="9"/>
        <v>1</v>
      </c>
      <c r="L21">
        <f t="shared" si="7"/>
        <v>19</v>
      </c>
      <c r="M21">
        <f t="shared" si="1"/>
        <v>1</v>
      </c>
    </row>
    <row r="22" spans="1:13" ht="12.75">
      <c r="A22" s="1">
        <v>25.635479875238687</v>
      </c>
      <c r="B22" s="1">
        <v>25.635479875238687</v>
      </c>
      <c r="C22">
        <f t="shared" si="2"/>
        <v>1</v>
      </c>
      <c r="D22">
        <f t="shared" si="8"/>
        <v>1</v>
      </c>
      <c r="E22">
        <f t="shared" si="5"/>
        <v>20</v>
      </c>
      <c r="F22">
        <f t="shared" si="0"/>
        <v>1</v>
      </c>
      <c r="H22" s="1">
        <v>25.635479875238687</v>
      </c>
      <c r="I22" s="1">
        <v>25.635479875238687</v>
      </c>
      <c r="J22">
        <f t="shared" si="3"/>
        <v>1</v>
      </c>
      <c r="K22">
        <f t="shared" si="9"/>
        <v>1</v>
      </c>
      <c r="L22">
        <f t="shared" si="7"/>
        <v>20</v>
      </c>
      <c r="M22">
        <f t="shared" si="1"/>
        <v>1</v>
      </c>
    </row>
    <row r="23" spans="1:13" ht="12.75">
      <c r="A23" s="1">
        <v>26.936650663968056</v>
      </c>
      <c r="B23" s="1">
        <v>26.936650663968056</v>
      </c>
      <c r="C23">
        <f t="shared" si="2"/>
        <v>1</v>
      </c>
      <c r="D23">
        <f t="shared" si="8"/>
        <v>1</v>
      </c>
      <c r="E23">
        <f t="shared" si="5"/>
        <v>21</v>
      </c>
      <c r="F23">
        <f t="shared" si="0"/>
        <v>1</v>
      </c>
      <c r="H23" s="1">
        <v>26.936650663968056</v>
      </c>
      <c r="I23" s="1">
        <v>26.936650663968056</v>
      </c>
      <c r="J23">
        <f t="shared" si="3"/>
        <v>1</v>
      </c>
      <c r="K23">
        <f t="shared" si="9"/>
        <v>1</v>
      </c>
      <c r="L23">
        <f t="shared" si="7"/>
        <v>21</v>
      </c>
      <c r="M23">
        <f t="shared" si="1"/>
        <v>1</v>
      </c>
    </row>
    <row r="24" spans="1:13" ht="12.75">
      <c r="A24" s="1">
        <v>28.303864508247084</v>
      </c>
      <c r="B24" s="1">
        <v>28.303864508247084</v>
      </c>
      <c r="C24">
        <f t="shared" si="2"/>
        <v>1</v>
      </c>
      <c r="D24">
        <f t="shared" si="8"/>
        <v>1</v>
      </c>
      <c r="E24">
        <f t="shared" si="5"/>
        <v>22</v>
      </c>
      <c r="F24">
        <f t="shared" si="0"/>
        <v>1</v>
      </c>
      <c r="H24" s="1">
        <v>28.303864508247084</v>
      </c>
      <c r="I24" s="1">
        <v>28.303864508247084</v>
      </c>
      <c r="J24">
        <f t="shared" si="3"/>
        <v>1</v>
      </c>
      <c r="K24">
        <f t="shared" si="9"/>
        <v>1</v>
      </c>
      <c r="L24">
        <f t="shared" si="7"/>
        <v>22</v>
      </c>
      <c r="M24">
        <f t="shared" si="1"/>
        <v>1</v>
      </c>
    </row>
    <row r="25" spans="1:13" ht="12.75">
      <c r="A25" s="1">
        <v>29.740473531581863</v>
      </c>
      <c r="B25" s="1">
        <v>29.740473531581863</v>
      </c>
      <c r="C25">
        <f t="shared" si="2"/>
        <v>1</v>
      </c>
      <c r="D25">
        <f t="shared" si="8"/>
        <v>1</v>
      </c>
      <c r="E25">
        <f t="shared" si="5"/>
        <v>23</v>
      </c>
      <c r="F25">
        <f t="shared" si="0"/>
        <v>1</v>
      </c>
      <c r="H25" s="1">
        <v>29.740473531581863</v>
      </c>
      <c r="I25" s="1">
        <v>29.740473531581863</v>
      </c>
      <c r="J25">
        <f t="shared" si="3"/>
        <v>1</v>
      </c>
      <c r="K25">
        <f t="shared" si="9"/>
        <v>1</v>
      </c>
      <c r="L25">
        <f t="shared" si="7"/>
        <v>23</v>
      </c>
      <c r="M25">
        <f t="shared" si="1"/>
        <v>1</v>
      </c>
    </row>
    <row r="26" spans="1:13" ht="12.75">
      <c r="A26" s="1">
        <v>31.25</v>
      </c>
      <c r="B26" s="1">
        <v>31.25</v>
      </c>
      <c r="C26">
        <f t="shared" si="2"/>
        <v>1</v>
      </c>
      <c r="D26">
        <f t="shared" si="8"/>
        <v>1</v>
      </c>
      <c r="E26">
        <f t="shared" si="5"/>
        <v>24</v>
      </c>
      <c r="F26">
        <f t="shared" si="0"/>
        <v>1</v>
      </c>
      <c r="H26" s="1">
        <v>31.25</v>
      </c>
      <c r="I26" s="1">
        <v>31.25</v>
      </c>
      <c r="J26">
        <f t="shared" si="3"/>
        <v>1</v>
      </c>
      <c r="K26">
        <f t="shared" si="9"/>
        <v>1</v>
      </c>
      <c r="L26">
        <f t="shared" si="7"/>
        <v>24</v>
      </c>
      <c r="M26">
        <f t="shared" si="1"/>
        <v>1</v>
      </c>
    </row>
    <row r="27" spans="1:13" ht="12.75">
      <c r="A27" s="1">
        <v>32.836144957913106</v>
      </c>
      <c r="B27" s="1">
        <v>32.836144957913106</v>
      </c>
      <c r="C27">
        <f t="shared" si="2"/>
        <v>1</v>
      </c>
      <c r="D27">
        <f t="shared" si="8"/>
        <v>1</v>
      </c>
      <c r="E27">
        <f t="shared" si="5"/>
        <v>25</v>
      </c>
      <c r="F27">
        <f t="shared" si="0"/>
        <v>1</v>
      </c>
      <c r="H27" s="1">
        <v>32.836144957913106</v>
      </c>
      <c r="I27" s="1">
        <v>32.836144957913106</v>
      </c>
      <c r="J27">
        <f t="shared" si="3"/>
        <v>1</v>
      </c>
      <c r="K27">
        <f t="shared" si="9"/>
        <v>1</v>
      </c>
      <c r="L27">
        <f t="shared" si="7"/>
        <v>25</v>
      </c>
      <c r="M27">
        <f t="shared" si="1"/>
        <v>1</v>
      </c>
    </row>
    <row r="28" spans="1:13" ht="12.75">
      <c r="A28" s="1">
        <v>34.50279730230663</v>
      </c>
      <c r="B28" s="1">
        <v>34.50279730230663</v>
      </c>
      <c r="C28">
        <f t="shared" si="2"/>
        <v>1</v>
      </c>
      <c r="D28">
        <f t="shared" si="8"/>
        <v>1</v>
      </c>
      <c r="E28">
        <f t="shared" si="5"/>
        <v>26</v>
      </c>
      <c r="F28">
        <f t="shared" si="0"/>
        <v>1</v>
      </c>
      <c r="H28" s="1">
        <v>34.50279730230663</v>
      </c>
      <c r="I28" s="1">
        <v>34.50279730230663</v>
      </c>
      <c r="J28">
        <f t="shared" si="3"/>
        <v>1</v>
      </c>
      <c r="K28">
        <f t="shared" si="9"/>
        <v>1</v>
      </c>
      <c r="L28">
        <f t="shared" si="7"/>
        <v>26</v>
      </c>
      <c r="M28">
        <f t="shared" si="1"/>
        <v>1</v>
      </c>
    </row>
    <row r="29" spans="1:13" ht="12.75">
      <c r="A29" s="1">
        <v>36.25404331750509</v>
      </c>
      <c r="B29" s="1">
        <v>36.25404331750509</v>
      </c>
      <c r="C29">
        <f t="shared" si="2"/>
        <v>1</v>
      </c>
      <c r="D29">
        <f t="shared" si="8"/>
        <v>1</v>
      </c>
      <c r="E29">
        <f t="shared" si="5"/>
        <v>27</v>
      </c>
      <c r="F29">
        <f t="shared" si="0"/>
        <v>1</v>
      </c>
      <c r="H29" s="1">
        <v>36.25404331750509</v>
      </c>
      <c r="I29" s="1">
        <v>36.25404331750509</v>
      </c>
      <c r="J29">
        <f t="shared" si="3"/>
        <v>1</v>
      </c>
      <c r="K29">
        <f t="shared" si="9"/>
        <v>1</v>
      </c>
      <c r="L29">
        <f t="shared" si="7"/>
        <v>27</v>
      </c>
      <c r="M29">
        <f t="shared" si="1"/>
        <v>1</v>
      </c>
    </row>
    <row r="30" spans="1:13" ht="12.75">
      <c r="A30" s="1">
        <v>38.09417669388986</v>
      </c>
      <c r="B30" s="1">
        <v>38.09417669388986</v>
      </c>
      <c r="C30">
        <f t="shared" si="2"/>
        <v>1</v>
      </c>
      <c r="D30">
        <f t="shared" si="8"/>
        <v>1</v>
      </c>
      <c r="E30">
        <f t="shared" si="5"/>
        <v>28</v>
      </c>
      <c r="F30">
        <f t="shared" si="0"/>
        <v>1</v>
      </c>
      <c r="H30" s="1">
        <v>38.09417669388986</v>
      </c>
      <c r="I30" s="1">
        <v>38.09417669388986</v>
      </c>
      <c r="J30">
        <f t="shared" si="3"/>
        <v>1</v>
      </c>
      <c r="K30">
        <f t="shared" si="9"/>
        <v>1</v>
      </c>
      <c r="L30">
        <f t="shared" si="7"/>
        <v>28</v>
      </c>
      <c r="M30">
        <f t="shared" si="1"/>
        <v>1</v>
      </c>
    </row>
    <row r="31" spans="1:13" ht="12.75">
      <c r="A31" s="1">
        <v>40.02770905513352</v>
      </c>
      <c r="B31" s="1">
        <v>40.02770905513352</v>
      </c>
      <c r="C31">
        <f t="shared" si="2"/>
        <v>1</v>
      </c>
      <c r="D31">
        <f t="shared" si="8"/>
        <v>1</v>
      </c>
      <c r="E31">
        <f t="shared" si="5"/>
        <v>29</v>
      </c>
      <c r="F31">
        <f t="shared" si="0"/>
        <v>1</v>
      </c>
      <c r="H31" s="1">
        <v>40.02770905513352</v>
      </c>
      <c r="I31" s="1">
        <v>40.02770905513352</v>
      </c>
      <c r="J31">
        <f t="shared" si="3"/>
        <v>1</v>
      </c>
      <c r="K31">
        <f t="shared" si="9"/>
        <v>1</v>
      </c>
      <c r="L31">
        <f t="shared" si="7"/>
        <v>29</v>
      </c>
      <c r="M31">
        <f t="shared" si="1"/>
        <v>1</v>
      </c>
    </row>
    <row r="32" spans="1:13" ht="12.75">
      <c r="A32" s="1">
        <v>42.05938101976113</v>
      </c>
      <c r="B32" s="1">
        <v>42.05938101976113</v>
      </c>
      <c r="C32">
        <f t="shared" si="2"/>
        <v>1</v>
      </c>
      <c r="D32">
        <f t="shared" si="8"/>
        <v>1</v>
      </c>
      <c r="E32">
        <f t="shared" si="5"/>
        <v>30</v>
      </c>
      <c r="F32">
        <f t="shared" si="0"/>
        <v>1</v>
      </c>
      <c r="H32" s="1">
        <v>42.05938101976113</v>
      </c>
      <c r="I32" s="1">
        <v>42.05938101976113</v>
      </c>
      <c r="J32">
        <f t="shared" si="3"/>
        <v>1</v>
      </c>
      <c r="K32">
        <f t="shared" si="9"/>
        <v>1</v>
      </c>
      <c r="L32">
        <f t="shared" si="7"/>
        <v>30</v>
      </c>
      <c r="M32">
        <f t="shared" si="1"/>
        <v>1</v>
      </c>
    </row>
    <row r="33" spans="1:13" ht="12.75">
      <c r="A33" s="1">
        <v>44.19417382415922</v>
      </c>
      <c r="B33" s="1">
        <v>44.19417382415922</v>
      </c>
      <c r="C33">
        <f t="shared" si="2"/>
        <v>1</v>
      </c>
      <c r="D33">
        <f t="shared" si="8"/>
        <v>1</v>
      </c>
      <c r="E33">
        <f t="shared" si="5"/>
        <v>31</v>
      </c>
      <c r="F33">
        <f t="shared" si="0"/>
        <v>1</v>
      </c>
      <c r="H33" s="1">
        <v>44.19417382415922</v>
      </c>
      <c r="I33" s="1">
        <v>44.19417382415922</v>
      </c>
      <c r="J33">
        <f t="shared" si="3"/>
        <v>1</v>
      </c>
      <c r="K33">
        <f t="shared" si="9"/>
        <v>1</v>
      </c>
      <c r="L33">
        <f t="shared" si="7"/>
        <v>31</v>
      </c>
      <c r="M33">
        <f t="shared" si="1"/>
        <v>1</v>
      </c>
    </row>
    <row r="34" spans="1:13" ht="12.75">
      <c r="A34" s="1">
        <v>46.43732153552964</v>
      </c>
      <c r="B34" s="1">
        <v>46.43732153552964</v>
      </c>
      <c r="C34">
        <f t="shared" si="2"/>
        <v>1</v>
      </c>
      <c r="D34">
        <f t="shared" si="8"/>
        <v>1</v>
      </c>
      <c r="E34">
        <f t="shared" si="5"/>
        <v>32</v>
      </c>
      <c r="F34">
        <f t="shared" si="0"/>
        <v>1</v>
      </c>
      <c r="H34" s="1">
        <v>46.43732153552964</v>
      </c>
      <c r="I34" s="1">
        <v>46.43732153552964</v>
      </c>
      <c r="J34">
        <f t="shared" si="3"/>
        <v>1</v>
      </c>
      <c r="K34">
        <f t="shared" si="9"/>
        <v>1</v>
      </c>
      <c r="L34">
        <f t="shared" si="7"/>
        <v>32</v>
      </c>
      <c r="M34">
        <f t="shared" si="1"/>
        <v>1</v>
      </c>
    </row>
    <row r="35" spans="1:13" ht="12.75">
      <c r="A35" s="1">
        <v>48.79432388473188</v>
      </c>
      <c r="B35" s="1">
        <v>48.79432388473188</v>
      </c>
      <c r="C35">
        <f t="shared" si="2"/>
        <v>1</v>
      </c>
      <c r="D35">
        <f t="shared" si="8"/>
        <v>1</v>
      </c>
      <c r="E35">
        <f t="shared" si="5"/>
        <v>33</v>
      </c>
      <c r="F35">
        <f t="shared" si="0"/>
        <v>1</v>
      </c>
      <c r="H35" s="1">
        <v>48.79432388473188</v>
      </c>
      <c r="I35" s="1">
        <v>48.79432388473188</v>
      </c>
      <c r="J35">
        <f t="shared" si="3"/>
        <v>1</v>
      </c>
      <c r="K35">
        <f t="shared" si="9"/>
        <v>1</v>
      </c>
      <c r="L35">
        <f t="shared" si="7"/>
        <v>33</v>
      </c>
      <c r="M35">
        <f t="shared" si="1"/>
        <v>1</v>
      </c>
    </row>
    <row r="36" spans="1:13" ht="12.75">
      <c r="A36" s="1">
        <v>51.270959750477374</v>
      </c>
      <c r="B36" s="1">
        <v>51.270959750477374</v>
      </c>
      <c r="C36">
        <f t="shared" si="2"/>
        <v>1</v>
      </c>
      <c r="D36">
        <f t="shared" si="8"/>
        <v>1</v>
      </c>
      <c r="E36">
        <f t="shared" si="5"/>
        <v>34</v>
      </c>
      <c r="F36">
        <f t="shared" si="0"/>
        <v>1</v>
      </c>
      <c r="H36" s="1">
        <v>51.270959750477374</v>
      </c>
      <c r="I36" s="1">
        <v>51.270959750477374</v>
      </c>
      <c r="J36">
        <f t="shared" si="3"/>
        <v>1</v>
      </c>
      <c r="K36">
        <f t="shared" si="9"/>
        <v>1</v>
      </c>
      <c r="L36">
        <f t="shared" si="7"/>
        <v>34</v>
      </c>
      <c r="M36">
        <f t="shared" si="1"/>
        <v>1</v>
      </c>
    </row>
    <row r="37" spans="1:13" ht="12.75">
      <c r="A37" s="1">
        <v>53.87330132793611</v>
      </c>
      <c r="B37" s="1">
        <v>53.87330132793611</v>
      </c>
      <c r="C37">
        <f t="shared" si="2"/>
        <v>1</v>
      </c>
      <c r="D37">
        <f t="shared" si="8"/>
        <v>1</v>
      </c>
      <c r="E37">
        <f t="shared" si="5"/>
        <v>35</v>
      </c>
      <c r="F37">
        <f t="shared" si="0"/>
        <v>1</v>
      </c>
      <c r="H37" s="1">
        <v>53.87330132793611</v>
      </c>
      <c r="I37" s="1">
        <v>53.87330132793611</v>
      </c>
      <c r="J37">
        <f t="shared" si="3"/>
        <v>1</v>
      </c>
      <c r="K37">
        <f t="shared" si="9"/>
        <v>1</v>
      </c>
      <c r="L37">
        <f t="shared" si="7"/>
        <v>35</v>
      </c>
      <c r="M37">
        <f t="shared" si="1"/>
        <v>1</v>
      </c>
    </row>
    <row r="38" spans="1:13" ht="12.75">
      <c r="A38" s="1">
        <v>56.60772901649417</v>
      </c>
      <c r="B38" s="1">
        <v>56.60772901649417</v>
      </c>
      <c r="C38">
        <f t="shared" si="2"/>
        <v>1</v>
      </c>
      <c r="D38">
        <f t="shared" si="8"/>
        <v>1</v>
      </c>
      <c r="E38">
        <f t="shared" si="5"/>
        <v>36</v>
      </c>
      <c r="F38">
        <f t="shared" si="0"/>
        <v>1</v>
      </c>
      <c r="H38" s="1">
        <v>56.60772901649417</v>
      </c>
      <c r="I38" s="1">
        <v>56.60772901649417</v>
      </c>
      <c r="J38">
        <f t="shared" si="3"/>
        <v>1</v>
      </c>
      <c r="K38">
        <f t="shared" si="9"/>
        <v>1</v>
      </c>
      <c r="L38">
        <f t="shared" si="7"/>
        <v>36</v>
      </c>
      <c r="M38">
        <f t="shared" si="1"/>
        <v>1</v>
      </c>
    </row>
    <row r="39" spans="1:13" ht="12.75">
      <c r="A39" s="1">
        <v>59.480947063163725</v>
      </c>
      <c r="B39" s="1">
        <v>59.480947063163725</v>
      </c>
      <c r="C39">
        <f t="shared" si="2"/>
        <v>1</v>
      </c>
      <c r="D39">
        <f t="shared" si="8"/>
        <v>1</v>
      </c>
      <c r="E39">
        <f t="shared" si="5"/>
        <v>37</v>
      </c>
      <c r="F39">
        <f t="shared" si="0"/>
        <v>1</v>
      </c>
      <c r="H39" s="1">
        <v>59.480947063163725</v>
      </c>
      <c r="I39" s="1">
        <v>59.480947063163725</v>
      </c>
      <c r="J39">
        <f t="shared" si="3"/>
        <v>1</v>
      </c>
      <c r="K39">
        <f t="shared" si="9"/>
        <v>1</v>
      </c>
      <c r="L39">
        <f t="shared" si="7"/>
        <v>37</v>
      </c>
      <c r="M39">
        <f t="shared" si="1"/>
        <v>1</v>
      </c>
    </row>
    <row r="40" spans="1:13" ht="12.75">
      <c r="A40" s="1">
        <v>62.5</v>
      </c>
      <c r="B40" s="1">
        <v>62.5</v>
      </c>
      <c r="C40">
        <f t="shared" si="2"/>
        <v>1</v>
      </c>
      <c r="D40">
        <f t="shared" si="8"/>
        <v>1</v>
      </c>
      <c r="E40">
        <f t="shared" si="5"/>
        <v>38</v>
      </c>
      <c r="F40">
        <f t="shared" si="0"/>
        <v>1</v>
      </c>
      <c r="H40" s="1">
        <v>62.5</v>
      </c>
      <c r="I40" s="1">
        <v>62.5</v>
      </c>
      <c r="J40">
        <f t="shared" si="3"/>
        <v>1</v>
      </c>
      <c r="K40">
        <f t="shared" si="9"/>
        <v>1</v>
      </c>
      <c r="L40">
        <f t="shared" si="7"/>
        <v>38</v>
      </c>
      <c r="M40">
        <f t="shared" si="1"/>
        <v>1</v>
      </c>
    </row>
    <row r="41" spans="1:13" ht="12.75">
      <c r="A41" s="1">
        <v>65.67228991582621</v>
      </c>
      <c r="B41" s="1">
        <v>65.67228991582621</v>
      </c>
      <c r="C41">
        <f t="shared" si="2"/>
        <v>1</v>
      </c>
      <c r="D41">
        <f t="shared" si="8"/>
        <v>1</v>
      </c>
      <c r="E41">
        <f t="shared" si="5"/>
        <v>39</v>
      </c>
      <c r="F41">
        <f t="shared" si="0"/>
        <v>1</v>
      </c>
      <c r="H41" s="1">
        <v>65.67228991582621</v>
      </c>
      <c r="I41" s="1">
        <v>65.67228991582621</v>
      </c>
      <c r="J41">
        <f t="shared" si="3"/>
        <v>1</v>
      </c>
      <c r="K41">
        <f t="shared" si="9"/>
        <v>1</v>
      </c>
      <c r="L41">
        <f t="shared" si="7"/>
        <v>39</v>
      </c>
      <c r="M41">
        <f t="shared" si="1"/>
        <v>1</v>
      </c>
    </row>
    <row r="42" spans="1:13" ht="12.75">
      <c r="A42" s="1">
        <v>69.00559460461326</v>
      </c>
      <c r="B42" s="1">
        <v>69.00559460461326</v>
      </c>
      <c r="C42">
        <f t="shared" si="2"/>
        <v>1</v>
      </c>
      <c r="D42">
        <f t="shared" si="8"/>
        <v>1</v>
      </c>
      <c r="E42">
        <f t="shared" si="5"/>
        <v>40</v>
      </c>
      <c r="F42">
        <f t="shared" si="0"/>
        <v>1</v>
      </c>
      <c r="H42" s="1">
        <v>69.00559460461326</v>
      </c>
      <c r="I42" s="1">
        <v>69.00559460461326</v>
      </c>
      <c r="J42">
        <f t="shared" si="3"/>
        <v>1</v>
      </c>
      <c r="K42">
        <f t="shared" si="9"/>
        <v>1</v>
      </c>
      <c r="L42">
        <f t="shared" si="7"/>
        <v>40</v>
      </c>
      <c r="M42">
        <f t="shared" si="1"/>
        <v>1</v>
      </c>
    </row>
    <row r="43" spans="1:13" ht="12.75">
      <c r="A43" s="1">
        <v>72.50808663501017</v>
      </c>
      <c r="B43" s="1">
        <v>72.50808663501017</v>
      </c>
      <c r="C43">
        <f t="shared" si="2"/>
        <v>1</v>
      </c>
      <c r="D43">
        <f t="shared" si="8"/>
        <v>1</v>
      </c>
      <c r="E43">
        <f t="shared" si="5"/>
        <v>41</v>
      </c>
      <c r="F43">
        <f t="shared" si="0"/>
        <v>1</v>
      </c>
      <c r="H43" s="1">
        <v>72.50808663501017</v>
      </c>
      <c r="I43" s="1">
        <v>72.50808663501017</v>
      </c>
      <c r="J43">
        <f t="shared" si="3"/>
        <v>1</v>
      </c>
      <c r="K43">
        <f t="shared" si="9"/>
        <v>1</v>
      </c>
      <c r="L43">
        <f t="shared" si="7"/>
        <v>41</v>
      </c>
      <c r="M43">
        <f t="shared" si="1"/>
        <v>1</v>
      </c>
    </row>
    <row r="44" spans="1:13" ht="12.75">
      <c r="A44" s="1">
        <v>76.18835338777971</v>
      </c>
      <c r="B44" s="1">
        <v>76.18835338777971</v>
      </c>
      <c r="C44">
        <f t="shared" si="2"/>
        <v>1</v>
      </c>
      <c r="D44">
        <f t="shared" si="8"/>
        <v>1</v>
      </c>
      <c r="E44">
        <f t="shared" si="5"/>
        <v>42</v>
      </c>
      <c r="F44">
        <f t="shared" si="0"/>
        <v>1</v>
      </c>
      <c r="H44" s="1">
        <v>76.18835338777971</v>
      </c>
      <c r="I44" s="1">
        <v>76.18835338777971</v>
      </c>
      <c r="J44">
        <f t="shared" si="3"/>
        <v>1</v>
      </c>
      <c r="K44">
        <f t="shared" si="9"/>
        <v>1</v>
      </c>
      <c r="L44">
        <f t="shared" si="7"/>
        <v>42</v>
      </c>
      <c r="M44">
        <f t="shared" si="1"/>
        <v>1</v>
      </c>
    </row>
    <row r="45" spans="1:13" ht="12.75">
      <c r="A45" s="1">
        <v>80.05541811026704</v>
      </c>
      <c r="B45" s="1">
        <v>80.05541811026704</v>
      </c>
      <c r="C45">
        <f t="shared" si="2"/>
        <v>1</v>
      </c>
      <c r="D45">
        <f t="shared" si="8"/>
        <v>1</v>
      </c>
      <c r="E45">
        <f t="shared" si="5"/>
        <v>43</v>
      </c>
      <c r="F45">
        <f t="shared" si="0"/>
        <v>1</v>
      </c>
      <c r="H45" s="1">
        <v>80.05541811026704</v>
      </c>
      <c r="I45" s="1">
        <v>80.05541811026704</v>
      </c>
      <c r="J45">
        <f t="shared" si="3"/>
        <v>1</v>
      </c>
      <c r="K45">
        <f t="shared" si="9"/>
        <v>1</v>
      </c>
      <c r="L45">
        <f t="shared" si="7"/>
        <v>43</v>
      </c>
      <c r="M45">
        <f t="shared" si="1"/>
        <v>1</v>
      </c>
    </row>
    <row r="46" spans="1:13" ht="12.75">
      <c r="A46" s="1">
        <v>84.11876203952227</v>
      </c>
      <c r="B46" s="1">
        <v>84.11876203952227</v>
      </c>
      <c r="C46">
        <f t="shared" si="2"/>
        <v>1</v>
      </c>
      <c r="D46">
        <f t="shared" si="8"/>
        <v>1</v>
      </c>
      <c r="E46">
        <f t="shared" si="5"/>
        <v>44</v>
      </c>
      <c r="F46">
        <f t="shared" si="0"/>
        <v>1</v>
      </c>
      <c r="H46" s="1">
        <v>84.11876203952227</v>
      </c>
      <c r="I46" s="1">
        <v>84.11876203952227</v>
      </c>
      <c r="J46">
        <f t="shared" si="3"/>
        <v>1</v>
      </c>
      <c r="K46">
        <f t="shared" si="9"/>
        <v>1</v>
      </c>
      <c r="L46">
        <f t="shared" si="7"/>
        <v>44</v>
      </c>
      <c r="M46">
        <f t="shared" si="1"/>
        <v>1</v>
      </c>
    </row>
    <row r="47" spans="1:13" ht="12.75">
      <c r="A47" s="1">
        <v>88.38834764831844</v>
      </c>
      <c r="B47" s="1">
        <v>88.38834764831844</v>
      </c>
      <c r="C47">
        <f t="shared" si="2"/>
        <v>1</v>
      </c>
      <c r="D47">
        <f t="shared" si="8"/>
        <v>1</v>
      </c>
      <c r="E47">
        <f t="shared" si="5"/>
        <v>45</v>
      </c>
      <c r="F47">
        <f t="shared" si="0"/>
        <v>1</v>
      </c>
      <c r="H47" s="1">
        <v>88.38834764831844</v>
      </c>
      <c r="I47" s="1">
        <v>88.38834764831844</v>
      </c>
      <c r="J47">
        <f t="shared" si="3"/>
        <v>1</v>
      </c>
      <c r="K47">
        <f t="shared" si="9"/>
        <v>1</v>
      </c>
      <c r="L47">
        <f t="shared" si="7"/>
        <v>45</v>
      </c>
      <c r="M47">
        <f t="shared" si="1"/>
        <v>1</v>
      </c>
    </row>
    <row r="48" spans="1:13" ht="12.75">
      <c r="A48" s="1">
        <v>92.87464307105928</v>
      </c>
      <c r="B48" s="1">
        <v>92.87464307105928</v>
      </c>
      <c r="C48">
        <f t="shared" si="2"/>
        <v>1</v>
      </c>
      <c r="D48">
        <f t="shared" si="8"/>
        <v>1</v>
      </c>
      <c r="E48">
        <f t="shared" si="5"/>
        <v>46</v>
      </c>
      <c r="F48">
        <f t="shared" si="0"/>
        <v>1</v>
      </c>
      <c r="H48" s="1">
        <v>92.87464307105928</v>
      </c>
      <c r="I48" s="1">
        <v>92.87464307105928</v>
      </c>
      <c r="J48">
        <f t="shared" si="3"/>
        <v>1</v>
      </c>
      <c r="K48">
        <f t="shared" si="9"/>
        <v>1</v>
      </c>
      <c r="L48">
        <f t="shared" si="7"/>
        <v>46</v>
      </c>
      <c r="M48">
        <f t="shared" si="1"/>
        <v>1</v>
      </c>
    </row>
    <row r="49" spans="1:13" ht="12.75">
      <c r="A49" s="1">
        <v>97.58864776946376</v>
      </c>
      <c r="B49" s="1">
        <v>97.58864776946376</v>
      </c>
      <c r="C49">
        <f t="shared" si="2"/>
        <v>1</v>
      </c>
      <c r="D49">
        <f t="shared" si="8"/>
        <v>1</v>
      </c>
      <c r="E49">
        <f t="shared" si="5"/>
        <v>47</v>
      </c>
      <c r="F49">
        <f t="shared" si="0"/>
        <v>1</v>
      </c>
      <c r="H49" s="1">
        <v>97.58864776946376</v>
      </c>
      <c r="I49" s="1">
        <v>97.58864776946376</v>
      </c>
      <c r="J49">
        <f t="shared" si="3"/>
        <v>1</v>
      </c>
      <c r="K49">
        <f t="shared" si="9"/>
        <v>1</v>
      </c>
      <c r="L49">
        <f t="shared" si="7"/>
        <v>47</v>
      </c>
      <c r="M49">
        <f t="shared" si="1"/>
        <v>1</v>
      </c>
    </row>
    <row r="50" spans="1:13" ht="12.75">
      <c r="A50" s="1">
        <v>102.54191950095475</v>
      </c>
      <c r="B50" s="1">
        <v>102.54191950095475</v>
      </c>
      <c r="C50">
        <f t="shared" si="2"/>
        <v>1</v>
      </c>
      <c r="D50">
        <f t="shared" si="8"/>
        <v>1</v>
      </c>
      <c r="E50">
        <f t="shared" si="5"/>
        <v>48</v>
      </c>
      <c r="F50">
        <f t="shared" si="0"/>
        <v>1</v>
      </c>
      <c r="H50" s="1">
        <v>102.54191950095475</v>
      </c>
      <c r="I50" s="1">
        <v>102.54191950095475</v>
      </c>
      <c r="J50">
        <f t="shared" si="3"/>
        <v>1</v>
      </c>
      <c r="K50">
        <f t="shared" si="9"/>
        <v>1</v>
      </c>
      <c r="L50">
        <f t="shared" si="7"/>
        <v>48</v>
      </c>
      <c r="M50">
        <f t="shared" si="1"/>
        <v>1</v>
      </c>
    </row>
    <row r="51" spans="1:13" ht="12.75">
      <c r="A51" s="1">
        <v>107.74660265587222</v>
      </c>
      <c r="B51" s="1">
        <v>107.74660265587222</v>
      </c>
      <c r="C51">
        <f t="shared" si="2"/>
        <v>1</v>
      </c>
      <c r="D51">
        <f t="shared" si="8"/>
        <v>1</v>
      </c>
      <c r="E51">
        <f t="shared" si="5"/>
        <v>49</v>
      </c>
      <c r="F51">
        <f t="shared" si="0"/>
        <v>1</v>
      </c>
      <c r="H51" s="1">
        <v>107.74660265587222</v>
      </c>
      <c r="I51" s="1">
        <v>107.74660265587222</v>
      </c>
      <c r="J51">
        <f t="shared" si="3"/>
        <v>1</v>
      </c>
      <c r="K51">
        <f t="shared" si="9"/>
        <v>1</v>
      </c>
      <c r="L51">
        <f t="shared" si="7"/>
        <v>49</v>
      </c>
      <c r="M51">
        <f t="shared" si="1"/>
        <v>1</v>
      </c>
    </row>
    <row r="52" spans="1:13" ht="12.75">
      <c r="A52" s="1">
        <v>113.21545803298834</v>
      </c>
      <c r="B52" s="1">
        <v>113.21545803298834</v>
      </c>
      <c r="C52">
        <f t="shared" si="2"/>
        <v>1</v>
      </c>
      <c r="D52">
        <f t="shared" si="8"/>
        <v>1</v>
      </c>
      <c r="E52">
        <f t="shared" si="5"/>
        <v>50</v>
      </c>
      <c r="F52">
        <f t="shared" si="0"/>
        <v>1</v>
      </c>
      <c r="H52" s="1">
        <v>113.21545803298834</v>
      </c>
      <c r="I52" s="1">
        <v>113.21545803298834</v>
      </c>
      <c r="J52">
        <f t="shared" si="3"/>
        <v>1</v>
      </c>
      <c r="K52">
        <f t="shared" si="9"/>
        <v>1</v>
      </c>
      <c r="L52">
        <f t="shared" si="7"/>
        <v>50</v>
      </c>
      <c r="M52">
        <f t="shared" si="1"/>
        <v>1</v>
      </c>
    </row>
    <row r="53" spans="1:13" ht="12.75">
      <c r="A53" s="1">
        <v>118.96189412632745</v>
      </c>
      <c r="B53" s="1">
        <v>118.96189412632745</v>
      </c>
      <c r="C53">
        <f t="shared" si="2"/>
        <v>1</v>
      </c>
      <c r="D53">
        <f t="shared" si="8"/>
        <v>1</v>
      </c>
      <c r="E53">
        <f t="shared" si="5"/>
        <v>51</v>
      </c>
      <c r="F53">
        <f>F54</f>
        <v>1</v>
      </c>
      <c r="H53" s="1">
        <v>118.96189412632745</v>
      </c>
      <c r="I53" s="1">
        <v>118.96189412632745</v>
      </c>
      <c r="J53">
        <f t="shared" si="3"/>
        <v>1</v>
      </c>
      <c r="K53">
        <f t="shared" si="9"/>
        <v>1</v>
      </c>
      <c r="L53">
        <f t="shared" si="7"/>
        <v>51</v>
      </c>
      <c r="M53">
        <f>M54</f>
        <v>1</v>
      </c>
    </row>
    <row r="54" spans="1:13" ht="12.75">
      <c r="A54" s="1">
        <v>125</v>
      </c>
      <c r="B54" s="1">
        <v>125</v>
      </c>
      <c r="C54" s="36">
        <f>1-'Wall Bounce'!C15</f>
        <v>1</v>
      </c>
      <c r="D54">
        <f t="shared" si="8"/>
        <v>1</v>
      </c>
      <c r="F54">
        <f>C54</f>
        <v>1</v>
      </c>
      <c r="H54" s="1">
        <v>125</v>
      </c>
      <c r="I54" s="1">
        <v>125</v>
      </c>
      <c r="J54" s="36">
        <f>1-'Wall Bounce'!C19</f>
        <v>1</v>
      </c>
      <c r="K54">
        <f t="shared" si="9"/>
        <v>1</v>
      </c>
      <c r="M54">
        <f>J54</f>
        <v>1</v>
      </c>
    </row>
    <row r="55" spans="1:11" ht="12.75">
      <c r="A55" s="1">
        <v>131.34457983165242</v>
      </c>
      <c r="B55" s="1">
        <v>131.34457983165242</v>
      </c>
      <c r="C55">
        <f>AVERAGE(C54,C57)</f>
        <v>1</v>
      </c>
      <c r="D55">
        <f t="shared" si="8"/>
        <v>1</v>
      </c>
      <c r="H55" s="1">
        <v>131.34457983165242</v>
      </c>
      <c r="I55" s="1">
        <v>131.34457983165242</v>
      </c>
      <c r="J55">
        <f>AVERAGE(J54,J57)</f>
        <v>1</v>
      </c>
      <c r="K55">
        <f t="shared" si="9"/>
        <v>1</v>
      </c>
    </row>
    <row r="56" spans="1:11" ht="12.75">
      <c r="A56" s="1">
        <v>138.01118920922653</v>
      </c>
      <c r="B56" s="1">
        <v>138.01118920922653</v>
      </c>
      <c r="C56">
        <f>AVERAGE(C54,C57)</f>
        <v>1</v>
      </c>
      <c r="D56">
        <f t="shared" si="8"/>
        <v>1</v>
      </c>
      <c r="H56" s="1">
        <v>138.01118920922653</v>
      </c>
      <c r="I56" s="1">
        <v>138.01118920922653</v>
      </c>
      <c r="J56">
        <f>AVERAGE(J54,J57)</f>
        <v>1</v>
      </c>
      <c r="K56">
        <f t="shared" si="9"/>
        <v>1</v>
      </c>
    </row>
    <row r="57" spans="1:11" ht="12.75">
      <c r="A57" s="1">
        <v>145.01617327002035</v>
      </c>
      <c r="B57" s="1">
        <v>145.01617327002035</v>
      </c>
      <c r="C57">
        <f>AVERAGE(C61,C54)</f>
        <v>1</v>
      </c>
      <c r="D57">
        <f t="shared" si="8"/>
        <v>1</v>
      </c>
      <c r="H57" s="1">
        <v>145.01617327002035</v>
      </c>
      <c r="I57" s="1">
        <v>145.01617327002035</v>
      </c>
      <c r="J57">
        <f>AVERAGE(J61,J54)</f>
        <v>1</v>
      </c>
      <c r="K57">
        <f t="shared" si="9"/>
        <v>1</v>
      </c>
    </row>
    <row r="58" spans="1:11" ht="12.75">
      <c r="A58" s="1">
        <v>152.37670677555943</v>
      </c>
      <c r="B58" s="1">
        <v>152.37670677555943</v>
      </c>
      <c r="C58">
        <f>AVERAGE(C61,C54)</f>
        <v>1</v>
      </c>
      <c r="D58">
        <f t="shared" si="8"/>
        <v>1</v>
      </c>
      <c r="H58" s="1">
        <v>152.37670677555943</v>
      </c>
      <c r="I58" s="1">
        <v>152.37670677555943</v>
      </c>
      <c r="J58">
        <f>AVERAGE(J61,J54)</f>
        <v>1</v>
      </c>
      <c r="K58">
        <f t="shared" si="9"/>
        <v>1</v>
      </c>
    </row>
    <row r="59" spans="1:11" ht="12.75">
      <c r="A59" s="1">
        <v>160.11083622053408</v>
      </c>
      <c r="B59" s="1">
        <v>160.11083622053408</v>
      </c>
      <c r="C59">
        <f>AVERAGE(C58,C61)</f>
        <v>1</v>
      </c>
      <c r="D59">
        <f t="shared" si="8"/>
        <v>1</v>
      </c>
      <c r="H59" s="1">
        <v>160.11083622053408</v>
      </c>
      <c r="I59" s="1">
        <v>160.11083622053408</v>
      </c>
      <c r="J59">
        <f>AVERAGE(J58,J61)</f>
        <v>1</v>
      </c>
      <c r="K59">
        <f t="shared" si="9"/>
        <v>1</v>
      </c>
    </row>
    <row r="60" spans="1:11" ht="12.75">
      <c r="A60" s="1">
        <v>168.23752407904453</v>
      </c>
      <c r="B60" s="1">
        <v>168.23752407904453</v>
      </c>
      <c r="C60">
        <f>AVERAGE(C58,C61)</f>
        <v>1</v>
      </c>
      <c r="D60">
        <f t="shared" si="8"/>
        <v>1</v>
      </c>
      <c r="H60" s="1">
        <v>168.23752407904453</v>
      </c>
      <c r="I60" s="1">
        <v>168.23752407904453</v>
      </c>
      <c r="J60">
        <f>AVERAGE(J58,J61)</f>
        <v>1</v>
      </c>
      <c r="K60">
        <f t="shared" si="9"/>
        <v>1</v>
      </c>
    </row>
    <row r="61" spans="1:11" ht="12.75">
      <c r="A61" s="1">
        <v>176.7766952966369</v>
      </c>
      <c r="B61" s="1">
        <v>176.7766952966369</v>
      </c>
      <c r="C61">
        <f>AVERAGE(C68,C54)</f>
        <v>1</v>
      </c>
      <c r="D61">
        <f t="shared" si="8"/>
        <v>1</v>
      </c>
      <c r="H61" s="1">
        <v>176.7766952966369</v>
      </c>
      <c r="I61" s="1">
        <v>176.7766952966369</v>
      </c>
      <c r="J61">
        <f>AVERAGE(J68,J54)</f>
        <v>1</v>
      </c>
      <c r="K61">
        <f t="shared" si="9"/>
        <v>1</v>
      </c>
    </row>
    <row r="62" spans="1:11" ht="12.75">
      <c r="A62" s="1">
        <v>185.74928614211856</v>
      </c>
      <c r="B62" s="1">
        <v>185.74928614211856</v>
      </c>
      <c r="C62">
        <f>AVERAGE(C61,C64)</f>
        <v>1</v>
      </c>
      <c r="D62">
        <f t="shared" si="8"/>
        <v>1</v>
      </c>
      <c r="H62" s="1">
        <v>185.74928614211856</v>
      </c>
      <c r="I62" s="1">
        <v>185.74928614211856</v>
      </c>
      <c r="J62">
        <f>AVERAGE(J61,J64)</f>
        <v>1</v>
      </c>
      <c r="K62">
        <f t="shared" si="9"/>
        <v>1</v>
      </c>
    </row>
    <row r="63" spans="1:11" ht="12.75">
      <c r="A63" s="1">
        <v>195.17729553892752</v>
      </c>
      <c r="B63" s="1">
        <v>195.17729553892752</v>
      </c>
      <c r="C63">
        <f>AVERAGE(C61,C64)</f>
        <v>1</v>
      </c>
      <c r="D63">
        <f t="shared" si="8"/>
        <v>1</v>
      </c>
      <c r="H63" s="1">
        <v>195.17729553892752</v>
      </c>
      <c r="I63" s="1">
        <v>195.17729553892752</v>
      </c>
      <c r="J63">
        <f>AVERAGE(J61,J64)</f>
        <v>1</v>
      </c>
      <c r="K63">
        <f t="shared" si="9"/>
        <v>1</v>
      </c>
    </row>
    <row r="64" spans="1:11" ht="12.75">
      <c r="A64" s="1">
        <v>205.0838390019095</v>
      </c>
      <c r="B64" s="1">
        <v>205.0838390019095</v>
      </c>
      <c r="C64">
        <f>AVERAGE(C68,C61)</f>
        <v>1</v>
      </c>
      <c r="D64">
        <f t="shared" si="8"/>
        <v>1</v>
      </c>
      <c r="H64" s="1">
        <v>205.0838390019095</v>
      </c>
      <c r="I64" s="1">
        <v>205.0838390019095</v>
      </c>
      <c r="J64">
        <f>AVERAGE(J68,J61)</f>
        <v>1</v>
      </c>
      <c r="K64">
        <f t="shared" si="9"/>
        <v>1</v>
      </c>
    </row>
    <row r="65" spans="1:11" ht="12.75">
      <c r="A65" s="1">
        <v>215.49320531174445</v>
      </c>
      <c r="B65" s="1">
        <v>215.49320531174445</v>
      </c>
      <c r="C65">
        <f>AVERAGE(C68,C61)</f>
        <v>1</v>
      </c>
      <c r="D65">
        <f t="shared" si="8"/>
        <v>1</v>
      </c>
      <c r="H65" s="1">
        <v>215.49320531174445</v>
      </c>
      <c r="I65" s="1">
        <v>215.49320531174445</v>
      </c>
      <c r="J65">
        <f>AVERAGE(J68,J61)</f>
        <v>1</v>
      </c>
      <c r="K65">
        <f t="shared" si="9"/>
        <v>1</v>
      </c>
    </row>
    <row r="66" spans="1:11" ht="12.75">
      <c r="A66" s="1">
        <v>226.43091606597667</v>
      </c>
      <c r="B66" s="1">
        <v>226.43091606597667</v>
      </c>
      <c r="C66">
        <f>AVERAGE(C65,C68)</f>
        <v>1</v>
      </c>
      <c r="D66">
        <f t="shared" si="8"/>
        <v>1</v>
      </c>
      <c r="H66" s="1">
        <v>226.43091606597667</v>
      </c>
      <c r="I66" s="1">
        <v>226.43091606597667</v>
      </c>
      <c r="J66">
        <f>AVERAGE(J65,J68)</f>
        <v>1</v>
      </c>
      <c r="K66">
        <f t="shared" si="9"/>
        <v>1</v>
      </c>
    </row>
    <row r="67" spans="1:11" ht="12.75">
      <c r="A67" s="1">
        <v>237.9237882526549</v>
      </c>
      <c r="B67" s="1">
        <v>237.9237882526549</v>
      </c>
      <c r="C67">
        <f>AVERAGE(C65,C68)</f>
        <v>1</v>
      </c>
      <c r="D67">
        <f t="shared" si="8"/>
        <v>1</v>
      </c>
      <c r="H67" s="1">
        <v>237.9237882526549</v>
      </c>
      <c r="I67" s="1">
        <v>237.9237882526549</v>
      </c>
      <c r="J67">
        <f>AVERAGE(J65,J68)</f>
        <v>1</v>
      </c>
      <c r="K67">
        <f t="shared" si="9"/>
        <v>1</v>
      </c>
    </row>
    <row r="68" spans="1:11" ht="12.75">
      <c r="A68" s="1">
        <v>250</v>
      </c>
      <c r="B68" s="1">
        <v>250</v>
      </c>
      <c r="C68" s="36">
        <f>1-'Wall Bounce'!D15</f>
        <v>1</v>
      </c>
      <c r="D68">
        <f t="shared" si="8"/>
        <v>1</v>
      </c>
      <c r="H68" s="1">
        <v>250</v>
      </c>
      <c r="I68" s="1">
        <v>250</v>
      </c>
      <c r="J68" s="36">
        <f>1-'Wall Bounce'!D19</f>
        <v>1</v>
      </c>
      <c r="K68">
        <f t="shared" si="9"/>
        <v>1</v>
      </c>
    </row>
    <row r="69" spans="1:11" ht="12.75">
      <c r="A69" s="1">
        <v>262.68915966330485</v>
      </c>
      <c r="B69" s="1">
        <v>262.68915966330485</v>
      </c>
      <c r="C69">
        <f>AVERAGE(C68,C71)</f>
        <v>1</v>
      </c>
      <c r="D69">
        <f t="shared" si="8"/>
        <v>1</v>
      </c>
      <c r="H69" s="1">
        <v>262.68915966330485</v>
      </c>
      <c r="I69" s="1">
        <v>262.68915966330485</v>
      </c>
      <c r="J69">
        <f>AVERAGE(J68,J71)</f>
        <v>1</v>
      </c>
      <c r="K69">
        <f t="shared" si="9"/>
        <v>1</v>
      </c>
    </row>
    <row r="70" spans="1:11" ht="12.75">
      <c r="A70" s="1">
        <v>276.02237841845306</v>
      </c>
      <c r="B70" s="1">
        <v>276.02237841845306</v>
      </c>
      <c r="C70">
        <f>AVERAGE(C68,C71)</f>
        <v>1</v>
      </c>
      <c r="D70">
        <f t="shared" si="8"/>
        <v>1</v>
      </c>
      <c r="H70" s="1">
        <v>276.02237841845306</v>
      </c>
      <c r="I70" s="1">
        <v>276.02237841845306</v>
      </c>
      <c r="J70">
        <f>AVERAGE(J68,J71)</f>
        <v>1</v>
      </c>
      <c r="K70">
        <f t="shared" si="9"/>
        <v>1</v>
      </c>
    </row>
    <row r="71" spans="1:11" ht="12.75">
      <c r="A71" s="1">
        <v>290.0323465400407</v>
      </c>
      <c r="B71" s="1">
        <v>290.0323465400407</v>
      </c>
      <c r="C71">
        <f>AVERAGE(C75,C68)</f>
        <v>1</v>
      </c>
      <c r="D71">
        <f t="shared" si="8"/>
        <v>1</v>
      </c>
      <c r="H71" s="1">
        <v>290.0323465400407</v>
      </c>
      <c r="I71" s="1">
        <v>290.0323465400407</v>
      </c>
      <c r="J71">
        <f>AVERAGE(J75,J68)</f>
        <v>1</v>
      </c>
      <c r="K71">
        <f t="shared" si="9"/>
        <v>1</v>
      </c>
    </row>
    <row r="72" spans="1:11" ht="12.75">
      <c r="A72" s="1">
        <v>304.75341355111885</v>
      </c>
      <c r="B72" s="1">
        <v>304.75341355111885</v>
      </c>
      <c r="C72">
        <f>AVERAGE(C75,C68)</f>
        <v>1</v>
      </c>
      <c r="D72">
        <f t="shared" si="8"/>
        <v>1</v>
      </c>
      <c r="H72" s="1">
        <v>304.75341355111885</v>
      </c>
      <c r="I72" s="1">
        <v>304.75341355111885</v>
      </c>
      <c r="J72">
        <f>AVERAGE(J75,J68)</f>
        <v>1</v>
      </c>
      <c r="K72">
        <f t="shared" si="9"/>
        <v>1</v>
      </c>
    </row>
    <row r="73" spans="1:11" ht="12.75">
      <c r="A73" s="1">
        <v>320.22167244106816</v>
      </c>
      <c r="B73" s="1">
        <v>320.22167244106816</v>
      </c>
      <c r="C73">
        <f>AVERAGE(C72,C75)</f>
        <v>1</v>
      </c>
      <c r="D73">
        <f t="shared" si="8"/>
        <v>1</v>
      </c>
      <c r="H73" s="1">
        <v>320.22167244106816</v>
      </c>
      <c r="I73" s="1">
        <v>320.22167244106816</v>
      </c>
      <c r="J73">
        <f>AVERAGE(J72,J75)</f>
        <v>1</v>
      </c>
      <c r="K73">
        <f t="shared" si="9"/>
        <v>1</v>
      </c>
    </row>
    <row r="74" spans="1:11" ht="12.75">
      <c r="A74" s="1">
        <v>336.47504815808907</v>
      </c>
      <c r="B74" s="1">
        <v>336.47504815808907</v>
      </c>
      <c r="C74">
        <f>AVERAGE(C72,C75)</f>
        <v>1</v>
      </c>
      <c r="D74">
        <f t="shared" si="8"/>
        <v>1</v>
      </c>
      <c r="H74" s="1">
        <v>336.47504815808907</v>
      </c>
      <c r="I74" s="1">
        <v>336.47504815808907</v>
      </c>
      <c r="J74">
        <f>AVERAGE(J72,J75)</f>
        <v>1</v>
      </c>
      <c r="K74">
        <f t="shared" si="9"/>
        <v>1</v>
      </c>
    </row>
    <row r="75" spans="1:11" ht="12.75">
      <c r="A75" s="1">
        <v>353.5533905932738</v>
      </c>
      <c r="B75" s="1">
        <v>353.5533905932738</v>
      </c>
      <c r="C75">
        <f>AVERAGE(C82,C68)</f>
        <v>1</v>
      </c>
      <c r="D75">
        <f aca="true" t="shared" si="10" ref="D75:D135">AVERAGE(C71:C79)</f>
        <v>1</v>
      </c>
      <c r="H75" s="1">
        <v>353.5533905932738</v>
      </c>
      <c r="I75" s="1">
        <v>353.5533905932738</v>
      </c>
      <c r="J75">
        <f>AVERAGE(J82,J68)</f>
        <v>1</v>
      </c>
      <c r="K75">
        <f aca="true" t="shared" si="11" ref="K75:K135">AVERAGE(J71:J79)</f>
        <v>1</v>
      </c>
    </row>
    <row r="76" spans="1:11" ht="12.75">
      <c r="A76" s="1">
        <v>371.4985722842371</v>
      </c>
      <c r="B76" s="1">
        <v>371.4985722842371</v>
      </c>
      <c r="C76">
        <f>AVERAGE(C75,C78)</f>
        <v>1</v>
      </c>
      <c r="D76">
        <f t="shared" si="10"/>
        <v>1</v>
      </c>
      <c r="H76" s="1">
        <v>371.4985722842371</v>
      </c>
      <c r="I76" s="1">
        <v>371.4985722842371</v>
      </c>
      <c r="J76">
        <f>AVERAGE(J75,J78)</f>
        <v>1</v>
      </c>
      <c r="K76">
        <f t="shared" si="11"/>
        <v>1</v>
      </c>
    </row>
    <row r="77" spans="1:11" ht="12.75">
      <c r="A77" s="1">
        <v>390.35459107785505</v>
      </c>
      <c r="B77" s="1">
        <v>390.35459107785505</v>
      </c>
      <c r="C77">
        <f>AVERAGE(C75,C78)</f>
        <v>1</v>
      </c>
      <c r="D77">
        <f t="shared" si="10"/>
        <v>1</v>
      </c>
      <c r="H77" s="1">
        <v>390.35459107785505</v>
      </c>
      <c r="I77" s="1">
        <v>390.35459107785505</v>
      </c>
      <c r="J77">
        <f>AVERAGE(J75,J78)</f>
        <v>1</v>
      </c>
      <c r="K77">
        <f t="shared" si="11"/>
        <v>1</v>
      </c>
    </row>
    <row r="78" spans="1:11" ht="12.75">
      <c r="A78" s="1">
        <v>410.167678003819</v>
      </c>
      <c r="B78" s="1">
        <v>410.167678003819</v>
      </c>
      <c r="C78">
        <f>AVERAGE(C82,C75)</f>
        <v>1</v>
      </c>
      <c r="D78">
        <f t="shared" si="10"/>
        <v>1</v>
      </c>
      <c r="H78" s="1">
        <v>410.167678003819</v>
      </c>
      <c r="I78" s="1">
        <v>410.167678003819</v>
      </c>
      <c r="J78">
        <f>AVERAGE(J82,J75)</f>
        <v>1</v>
      </c>
      <c r="K78">
        <f t="shared" si="11"/>
        <v>1</v>
      </c>
    </row>
    <row r="79" spans="1:11" ht="12.75">
      <c r="A79" s="1">
        <v>430.9864106234889</v>
      </c>
      <c r="B79" s="1">
        <v>430.9864106234889</v>
      </c>
      <c r="C79">
        <f>AVERAGE(C82,C75)</f>
        <v>1</v>
      </c>
      <c r="D79">
        <f t="shared" si="10"/>
        <v>0.9861111111111112</v>
      </c>
      <c r="H79" s="1">
        <v>430.9864106234889</v>
      </c>
      <c r="I79" s="1">
        <v>430.9864106234889</v>
      </c>
      <c r="J79">
        <f>AVERAGE(J82,J75)</f>
        <v>1</v>
      </c>
      <c r="K79">
        <f t="shared" si="11"/>
        <v>0.9861111111111112</v>
      </c>
    </row>
    <row r="80" spans="1:11" ht="12.75">
      <c r="A80" s="1">
        <v>452.86183213195335</v>
      </c>
      <c r="B80" s="1">
        <v>452.86183213195335</v>
      </c>
      <c r="C80">
        <f>AVERAGE(C79,C82)</f>
        <v>1</v>
      </c>
      <c r="D80">
        <f t="shared" si="10"/>
        <v>0.9722222222222222</v>
      </c>
      <c r="H80" s="1">
        <v>452.86183213195335</v>
      </c>
      <c r="I80" s="1">
        <v>452.86183213195335</v>
      </c>
      <c r="J80">
        <f>AVERAGE(J79,J82)</f>
        <v>1</v>
      </c>
      <c r="K80">
        <f t="shared" si="11"/>
        <v>0.9722222222222222</v>
      </c>
    </row>
    <row r="81" spans="1:11" ht="12.75">
      <c r="A81" s="1">
        <v>475.8475765053098</v>
      </c>
      <c r="B81" s="1">
        <v>475.8475765053098</v>
      </c>
      <c r="C81">
        <f>AVERAGE(C79,C82)</f>
        <v>1</v>
      </c>
      <c r="D81">
        <f t="shared" si="10"/>
        <v>0.9444444444444444</v>
      </c>
      <c r="H81" s="1">
        <v>475.8475765053098</v>
      </c>
      <c r="I81" s="1">
        <v>475.8475765053098</v>
      </c>
      <c r="J81">
        <f>AVERAGE(J79,J82)</f>
        <v>1</v>
      </c>
      <c r="K81">
        <f t="shared" si="11"/>
        <v>0.9444444444444444</v>
      </c>
    </row>
    <row r="82" spans="1:11" ht="12.75">
      <c r="A82" s="1">
        <v>500</v>
      </c>
      <c r="B82" s="1">
        <v>500</v>
      </c>
      <c r="C82" s="36">
        <f>1-'Wall Bounce'!E15</f>
        <v>1</v>
      </c>
      <c r="D82">
        <f t="shared" si="10"/>
        <v>0.9166666666666666</v>
      </c>
      <c r="H82" s="1">
        <v>500</v>
      </c>
      <c r="I82" s="1">
        <v>500</v>
      </c>
      <c r="J82" s="36">
        <f>1-'Wall Bounce'!E19</f>
        <v>1</v>
      </c>
      <c r="K82">
        <f t="shared" si="11"/>
        <v>0.9166666666666666</v>
      </c>
    </row>
    <row r="83" spans="1:11" ht="12.75">
      <c r="A83" s="1">
        <v>525.3783193266097</v>
      </c>
      <c r="B83" s="1">
        <v>525.3783193266097</v>
      </c>
      <c r="C83">
        <f>AVERAGE(C82,C85)</f>
        <v>0.875</v>
      </c>
      <c r="D83">
        <f t="shared" si="10"/>
        <v>0.875</v>
      </c>
      <c r="H83" s="1">
        <v>525.3783193266097</v>
      </c>
      <c r="I83" s="1">
        <v>525.3783193266097</v>
      </c>
      <c r="J83">
        <f>AVERAGE(J82,J85)</f>
        <v>0.875</v>
      </c>
      <c r="K83">
        <f t="shared" si="11"/>
        <v>0.875</v>
      </c>
    </row>
    <row r="84" spans="1:11" ht="12.75">
      <c r="A84" s="1">
        <v>552.0447568369061</v>
      </c>
      <c r="B84" s="1">
        <v>552.0447568369061</v>
      </c>
      <c r="C84">
        <f>AVERAGE(C82,C85)</f>
        <v>0.875</v>
      </c>
      <c r="D84">
        <f t="shared" si="10"/>
        <v>0.8333333333333334</v>
      </c>
      <c r="H84" s="1">
        <v>552.0447568369061</v>
      </c>
      <c r="I84" s="1">
        <v>552.0447568369061</v>
      </c>
      <c r="J84">
        <f>AVERAGE(J82,J85)</f>
        <v>0.875</v>
      </c>
      <c r="K84">
        <f t="shared" si="11"/>
        <v>0.8333333333333334</v>
      </c>
    </row>
    <row r="85" spans="1:11" ht="12.75">
      <c r="A85" s="1">
        <v>580.0646930800814</v>
      </c>
      <c r="B85" s="1">
        <v>580.0646930800814</v>
      </c>
      <c r="C85">
        <f>AVERAGE(C89,C82)</f>
        <v>0.75</v>
      </c>
      <c r="D85">
        <f t="shared" si="10"/>
        <v>0.7777777777777778</v>
      </c>
      <c r="H85" s="1">
        <v>580.0646930800814</v>
      </c>
      <c r="I85" s="1">
        <v>580.0646930800814</v>
      </c>
      <c r="J85">
        <f>AVERAGE(J89,J82)</f>
        <v>0.75</v>
      </c>
      <c r="K85">
        <f t="shared" si="11"/>
        <v>0.7777777777777778</v>
      </c>
    </row>
    <row r="86" spans="1:11" ht="12.75">
      <c r="A86" s="1">
        <v>609.5068271022377</v>
      </c>
      <c r="B86" s="1">
        <v>609.5068271022377</v>
      </c>
      <c r="C86">
        <f>AVERAGE(C89,C82)</f>
        <v>0.75</v>
      </c>
      <c r="D86">
        <f t="shared" si="10"/>
        <v>0.7083333333333334</v>
      </c>
      <c r="H86" s="1">
        <v>609.5068271022377</v>
      </c>
      <c r="I86" s="1">
        <v>609.5068271022377</v>
      </c>
      <c r="J86">
        <f>AVERAGE(J89,J82)</f>
        <v>0.75</v>
      </c>
      <c r="K86">
        <f t="shared" si="11"/>
        <v>0.7083333333333334</v>
      </c>
    </row>
    <row r="87" spans="1:11" ht="12.75">
      <c r="A87" s="1">
        <v>640.4433448821363</v>
      </c>
      <c r="B87" s="1">
        <v>640.4433448821363</v>
      </c>
      <c r="C87">
        <f>AVERAGE(C86,C89)</f>
        <v>0.625</v>
      </c>
      <c r="D87">
        <f t="shared" si="10"/>
        <v>0.6388888888888888</v>
      </c>
      <c r="H87" s="1">
        <v>640.4433448821363</v>
      </c>
      <c r="I87" s="1">
        <v>640.4433448821363</v>
      </c>
      <c r="J87">
        <f>AVERAGE(J86,J89)</f>
        <v>0.625</v>
      </c>
      <c r="K87">
        <f t="shared" si="11"/>
        <v>0.6388888888888888</v>
      </c>
    </row>
    <row r="88" spans="1:11" ht="12.75">
      <c r="A88" s="1">
        <v>672.9500963161781</v>
      </c>
      <c r="B88" s="1">
        <v>672.9500963161781</v>
      </c>
      <c r="C88">
        <f>AVERAGE(C86,C89)</f>
        <v>0.625</v>
      </c>
      <c r="D88">
        <f t="shared" si="10"/>
        <v>0.5694444444444444</v>
      </c>
      <c r="H88" s="1">
        <v>672.9500963161781</v>
      </c>
      <c r="I88" s="1">
        <v>672.9500963161781</v>
      </c>
      <c r="J88">
        <f>AVERAGE(J86,J89)</f>
        <v>0.625</v>
      </c>
      <c r="K88">
        <f t="shared" si="11"/>
        <v>0.5694444444444444</v>
      </c>
    </row>
    <row r="89" spans="1:11" ht="12.75">
      <c r="A89" s="1">
        <v>707.1067811865476</v>
      </c>
      <c r="B89" s="1">
        <v>707.1067811865476</v>
      </c>
      <c r="C89">
        <f>AVERAGE(C96,C82)</f>
        <v>0.5</v>
      </c>
      <c r="D89">
        <f t="shared" si="10"/>
        <v>0.5</v>
      </c>
      <c r="H89" s="1">
        <v>707.1067811865476</v>
      </c>
      <c r="I89" s="1">
        <v>707.1067811865476</v>
      </c>
      <c r="J89">
        <f>AVERAGE(J96,J82)</f>
        <v>0.5</v>
      </c>
      <c r="K89">
        <f t="shared" si="11"/>
        <v>0.5</v>
      </c>
    </row>
    <row r="90" spans="1:11" ht="12.75">
      <c r="A90" s="1">
        <v>742.9971445684743</v>
      </c>
      <c r="B90" s="1">
        <v>742.9971445684743</v>
      </c>
      <c r="C90">
        <f>AVERAGE(C89,C92)</f>
        <v>0.375</v>
      </c>
      <c r="D90">
        <f t="shared" si="10"/>
        <v>0.4305555555555556</v>
      </c>
      <c r="H90" s="1">
        <v>742.9971445684743</v>
      </c>
      <c r="I90" s="1">
        <v>742.9971445684743</v>
      </c>
      <c r="J90">
        <f>AVERAGE(J89,J92)</f>
        <v>0.375</v>
      </c>
      <c r="K90">
        <f t="shared" si="11"/>
        <v>0.4305555555555556</v>
      </c>
    </row>
    <row r="91" spans="1:11" ht="12.75">
      <c r="A91" s="1">
        <v>780.7091821557101</v>
      </c>
      <c r="B91" s="1">
        <v>780.7091821557101</v>
      </c>
      <c r="C91">
        <f>AVERAGE(C89,C92)</f>
        <v>0.375</v>
      </c>
      <c r="D91">
        <f t="shared" si="10"/>
        <v>0.3611111111111111</v>
      </c>
      <c r="H91" s="1">
        <v>780.7091821557101</v>
      </c>
      <c r="I91" s="1">
        <v>780.7091821557101</v>
      </c>
      <c r="J91">
        <f>AVERAGE(J89,J92)</f>
        <v>0.375</v>
      </c>
      <c r="K91">
        <f t="shared" si="11"/>
        <v>0.3611111111111111</v>
      </c>
    </row>
    <row r="92" spans="1:11" ht="12.75">
      <c r="A92" s="1">
        <v>820.335356007638</v>
      </c>
      <c r="B92" s="1">
        <v>820.335356007638</v>
      </c>
      <c r="C92">
        <f>AVERAGE(C96,C89)</f>
        <v>0.25</v>
      </c>
      <c r="D92">
        <f t="shared" si="10"/>
        <v>0.2916666666666667</v>
      </c>
      <c r="H92" s="1">
        <v>820.335356007638</v>
      </c>
      <c r="I92" s="1">
        <v>820.335356007638</v>
      </c>
      <c r="J92">
        <f>AVERAGE(J96,J89)</f>
        <v>0.25</v>
      </c>
      <c r="K92">
        <f t="shared" si="11"/>
        <v>0.2916666666666667</v>
      </c>
    </row>
    <row r="93" spans="1:11" ht="12.75">
      <c r="A93" s="1">
        <v>861.9728212469778</v>
      </c>
      <c r="B93" s="1">
        <v>861.9728212469778</v>
      </c>
      <c r="C93">
        <f>AVERAGE(C96,C89)</f>
        <v>0.25</v>
      </c>
      <c r="D93">
        <f t="shared" si="10"/>
        <v>0.2222222222222222</v>
      </c>
      <c r="H93" s="1">
        <v>861.9728212469778</v>
      </c>
      <c r="I93" s="1">
        <v>861.9728212469778</v>
      </c>
      <c r="J93">
        <f>AVERAGE(J96,J89)</f>
        <v>0.25</v>
      </c>
      <c r="K93">
        <f t="shared" si="11"/>
        <v>0.2222222222222222</v>
      </c>
    </row>
    <row r="94" spans="1:11" ht="12.75">
      <c r="A94" s="1">
        <v>905.7236642639067</v>
      </c>
      <c r="B94" s="1">
        <v>905.7236642639067</v>
      </c>
      <c r="C94">
        <f>AVERAGE(C93,C96)</f>
        <v>0.125</v>
      </c>
      <c r="D94">
        <f t="shared" si="10"/>
        <v>0.16666666666666666</v>
      </c>
      <c r="H94" s="1">
        <v>905.7236642639067</v>
      </c>
      <c r="I94" s="1">
        <v>905.7236642639067</v>
      </c>
      <c r="J94">
        <f>AVERAGE(J93,J96)</f>
        <v>0.125</v>
      </c>
      <c r="K94">
        <f t="shared" si="11"/>
        <v>0.16666666666666666</v>
      </c>
    </row>
    <row r="95" spans="1:11" ht="12.75">
      <c r="A95" s="1">
        <v>951.6951530106196</v>
      </c>
      <c r="B95" s="1">
        <v>951.6951530106196</v>
      </c>
      <c r="C95">
        <f>AVERAGE(C93,C96)</f>
        <v>0.125</v>
      </c>
      <c r="D95">
        <f t="shared" si="10"/>
        <v>0.125</v>
      </c>
      <c r="H95" s="1">
        <v>951.6951530106196</v>
      </c>
      <c r="I95" s="1">
        <v>951.6951530106196</v>
      </c>
      <c r="J95">
        <f>AVERAGE(J93,J96)</f>
        <v>0.125</v>
      </c>
      <c r="K95">
        <f t="shared" si="11"/>
        <v>0.125</v>
      </c>
    </row>
    <row r="96" spans="1:11" ht="12.75">
      <c r="A96" s="1">
        <v>1000</v>
      </c>
      <c r="B96" s="1">
        <v>1000</v>
      </c>
      <c r="C96" s="36">
        <f>1-'Wall Bounce'!F15</f>
        <v>0</v>
      </c>
      <c r="D96">
        <f t="shared" si="10"/>
        <v>0.08333333333333333</v>
      </c>
      <c r="H96" s="1">
        <v>1000</v>
      </c>
      <c r="I96" s="1">
        <v>1000</v>
      </c>
      <c r="J96" s="36">
        <f>1-'Wall Bounce'!F19</f>
        <v>0</v>
      </c>
      <c r="K96">
        <f t="shared" si="11"/>
        <v>0.08333333333333333</v>
      </c>
    </row>
    <row r="97" spans="1:11" ht="12.75">
      <c r="A97" s="1">
        <v>1050.7566386532194</v>
      </c>
      <c r="B97" s="1">
        <v>1050.7566386532194</v>
      </c>
      <c r="C97">
        <f>AVERAGE(C96,C99)</f>
        <v>0</v>
      </c>
      <c r="D97">
        <f t="shared" si="10"/>
        <v>0.05555555555555555</v>
      </c>
      <c r="H97" s="1">
        <v>1050.7566386532194</v>
      </c>
      <c r="I97" s="1">
        <v>1050.7566386532194</v>
      </c>
      <c r="J97">
        <f>AVERAGE(J96,J99)</f>
        <v>0</v>
      </c>
      <c r="K97">
        <f t="shared" si="11"/>
        <v>0.05555555555555555</v>
      </c>
    </row>
    <row r="98" spans="1:11" ht="12.75">
      <c r="A98" s="1">
        <v>1104.0895136738122</v>
      </c>
      <c r="B98" s="1">
        <v>1104.0895136738122</v>
      </c>
      <c r="C98">
        <f>AVERAGE(C96,C99)</f>
        <v>0</v>
      </c>
      <c r="D98">
        <f t="shared" si="10"/>
        <v>0.027777777777777776</v>
      </c>
      <c r="H98" s="1">
        <v>1104.0895136738122</v>
      </c>
      <c r="I98" s="1">
        <v>1104.0895136738122</v>
      </c>
      <c r="J98">
        <f>AVERAGE(J96,J99)</f>
        <v>0</v>
      </c>
      <c r="K98">
        <f t="shared" si="11"/>
        <v>0.027777777777777776</v>
      </c>
    </row>
    <row r="99" spans="1:11" ht="12.75">
      <c r="A99" s="1">
        <v>1160.1293861601628</v>
      </c>
      <c r="B99" s="1">
        <v>1160.1293861601628</v>
      </c>
      <c r="C99">
        <f>AVERAGE(C103,C96)</f>
        <v>0</v>
      </c>
      <c r="D99">
        <f t="shared" si="10"/>
        <v>0.013888888888888888</v>
      </c>
      <c r="H99" s="1">
        <v>1160.1293861601628</v>
      </c>
      <c r="I99" s="1">
        <v>1160.1293861601628</v>
      </c>
      <c r="J99">
        <f>AVERAGE(J103,J96)</f>
        <v>0</v>
      </c>
      <c r="K99">
        <f t="shared" si="11"/>
        <v>0.013888888888888888</v>
      </c>
    </row>
    <row r="100" spans="1:11" ht="12.75">
      <c r="A100" s="1">
        <v>1219.0136542044754</v>
      </c>
      <c r="B100" s="1">
        <v>1219.0136542044754</v>
      </c>
      <c r="C100">
        <f>AVERAGE(C103,C96)</f>
        <v>0</v>
      </c>
      <c r="D100">
        <f t="shared" si="10"/>
        <v>0</v>
      </c>
      <c r="H100" s="1">
        <v>1219.0136542044754</v>
      </c>
      <c r="I100" s="1">
        <v>1219.0136542044754</v>
      </c>
      <c r="J100">
        <f>AVERAGE(J103,J96)</f>
        <v>0</v>
      </c>
      <c r="K100">
        <f t="shared" si="11"/>
        <v>0</v>
      </c>
    </row>
    <row r="101" spans="1:11" ht="12.75">
      <c r="A101" s="1">
        <v>1280.8866897642727</v>
      </c>
      <c r="B101" s="1">
        <v>1280.8866897642727</v>
      </c>
      <c r="C101">
        <f>AVERAGE(C100,C103)</f>
        <v>0</v>
      </c>
      <c r="D101">
        <f t="shared" si="10"/>
        <v>0</v>
      </c>
      <c r="H101" s="1">
        <v>1280.8866897642727</v>
      </c>
      <c r="I101" s="1">
        <v>1280.8866897642727</v>
      </c>
      <c r="J101">
        <f>AVERAGE(J100,J103)</f>
        <v>0</v>
      </c>
      <c r="K101">
        <f t="shared" si="11"/>
        <v>0</v>
      </c>
    </row>
    <row r="102" spans="1:11" ht="12.75">
      <c r="A102" s="1">
        <v>1345.9001926323563</v>
      </c>
      <c r="B102" s="1">
        <v>1345.9001926323563</v>
      </c>
      <c r="C102">
        <f>AVERAGE(C100,C103)</f>
        <v>0</v>
      </c>
      <c r="D102">
        <f t="shared" si="10"/>
        <v>0</v>
      </c>
      <c r="H102" s="1">
        <v>1345.9001926323563</v>
      </c>
      <c r="I102" s="1">
        <v>1345.9001926323563</v>
      </c>
      <c r="J102">
        <f>AVERAGE(J100,J103)</f>
        <v>0</v>
      </c>
      <c r="K102">
        <f t="shared" si="11"/>
        <v>0</v>
      </c>
    </row>
    <row r="103" spans="1:11" ht="12.75">
      <c r="A103" s="1">
        <v>1414.213562373095</v>
      </c>
      <c r="B103" s="1">
        <v>1414.213562373095</v>
      </c>
      <c r="C103">
        <f>AVERAGE(C110,C96)</f>
        <v>0</v>
      </c>
      <c r="D103">
        <f t="shared" si="10"/>
        <v>0</v>
      </c>
      <c r="H103" s="1">
        <v>1414.213562373095</v>
      </c>
      <c r="I103" s="1">
        <v>1414.213562373095</v>
      </c>
      <c r="J103">
        <f>AVERAGE(J110,J96)</f>
        <v>0</v>
      </c>
      <c r="K103">
        <f t="shared" si="11"/>
        <v>0</v>
      </c>
    </row>
    <row r="104" spans="1:11" ht="12.75">
      <c r="A104" s="1">
        <v>1485.9942891369485</v>
      </c>
      <c r="B104" s="1">
        <v>1485.9942891369485</v>
      </c>
      <c r="C104">
        <f>AVERAGE(C103,C106)</f>
        <v>0</v>
      </c>
      <c r="D104">
        <f t="shared" si="10"/>
        <v>0</v>
      </c>
      <c r="H104" s="1">
        <v>1485.9942891369485</v>
      </c>
      <c r="I104" s="1">
        <v>1485.9942891369485</v>
      </c>
      <c r="J104">
        <f>AVERAGE(J103,J106)</f>
        <v>0</v>
      </c>
      <c r="K104">
        <f t="shared" si="11"/>
        <v>0</v>
      </c>
    </row>
    <row r="105" spans="1:11" ht="12.75">
      <c r="A105" s="1">
        <v>1561.4183643114202</v>
      </c>
      <c r="B105" s="1">
        <v>1561.4183643114202</v>
      </c>
      <c r="C105">
        <f>AVERAGE(C103,C106)</f>
        <v>0</v>
      </c>
      <c r="D105">
        <f t="shared" si="10"/>
        <v>0</v>
      </c>
      <c r="H105" s="1">
        <v>1561.4183643114202</v>
      </c>
      <c r="I105" s="1">
        <v>1561.4183643114202</v>
      </c>
      <c r="J105">
        <f>AVERAGE(J103,J106)</f>
        <v>0</v>
      </c>
      <c r="K105">
        <f t="shared" si="11"/>
        <v>0</v>
      </c>
    </row>
    <row r="106" spans="1:11" ht="12.75">
      <c r="A106" s="1">
        <v>1640.670712015276</v>
      </c>
      <c r="B106" s="1">
        <v>1640.670712015276</v>
      </c>
      <c r="C106">
        <f>AVERAGE(C110,C103)</f>
        <v>0</v>
      </c>
      <c r="D106">
        <f t="shared" si="10"/>
        <v>0</v>
      </c>
      <c r="H106" s="1">
        <v>1640.670712015276</v>
      </c>
      <c r="I106" s="1">
        <v>1640.670712015276</v>
      </c>
      <c r="J106">
        <f>AVERAGE(J110,J103)</f>
        <v>0</v>
      </c>
      <c r="K106">
        <f t="shared" si="11"/>
        <v>0</v>
      </c>
    </row>
    <row r="107" spans="1:11" ht="12.75">
      <c r="A107" s="1">
        <v>1723.9456424939556</v>
      </c>
      <c r="B107" s="1">
        <v>1723.9456424939556</v>
      </c>
      <c r="C107">
        <f>AVERAGE(C110,C103)</f>
        <v>0</v>
      </c>
      <c r="D107">
        <f t="shared" si="10"/>
        <v>0</v>
      </c>
      <c r="H107" s="1">
        <v>1723.9456424939556</v>
      </c>
      <c r="I107" s="1">
        <v>1723.9456424939556</v>
      </c>
      <c r="J107">
        <f>AVERAGE(J110,J103)</f>
        <v>0</v>
      </c>
      <c r="K107">
        <f t="shared" si="11"/>
        <v>0</v>
      </c>
    </row>
    <row r="108" spans="1:11" ht="12.75">
      <c r="A108" s="1">
        <v>1811.4473285278134</v>
      </c>
      <c r="B108" s="1">
        <v>1811.4473285278134</v>
      </c>
      <c r="C108">
        <f>AVERAGE(C107,C110)</f>
        <v>0</v>
      </c>
      <c r="D108">
        <f t="shared" si="10"/>
        <v>0</v>
      </c>
      <c r="H108" s="1">
        <v>1811.4473285278134</v>
      </c>
      <c r="I108" s="1">
        <v>1811.4473285278134</v>
      </c>
      <c r="J108">
        <f>AVERAGE(J107,J110)</f>
        <v>0</v>
      </c>
      <c r="K108">
        <f t="shared" si="11"/>
        <v>0</v>
      </c>
    </row>
    <row r="109" spans="1:11" ht="12.75">
      <c r="A109" s="1">
        <v>1903.3903060212392</v>
      </c>
      <c r="B109" s="1">
        <v>1903.3903060212392</v>
      </c>
      <c r="C109">
        <f>AVERAGE(C107,C110)</f>
        <v>0</v>
      </c>
      <c r="D109">
        <f t="shared" si="10"/>
        <v>0</v>
      </c>
      <c r="H109" s="1">
        <v>1903.3903060212392</v>
      </c>
      <c r="I109" s="1">
        <v>1903.3903060212392</v>
      </c>
      <c r="J109">
        <f>AVERAGE(J107,J110)</f>
        <v>0</v>
      </c>
      <c r="K109">
        <f t="shared" si="11"/>
        <v>0</v>
      </c>
    </row>
    <row r="110" spans="1:11" ht="12.75">
      <c r="A110" s="1">
        <v>2000</v>
      </c>
      <c r="B110" s="1">
        <v>2000</v>
      </c>
      <c r="C110" s="36">
        <f>1-'Wall Bounce'!G15</f>
        <v>0</v>
      </c>
      <c r="D110">
        <f t="shared" si="10"/>
        <v>0</v>
      </c>
      <c r="H110" s="1">
        <v>2000</v>
      </c>
      <c r="I110" s="1">
        <v>2000</v>
      </c>
      <c r="J110" s="36">
        <f>1-'Wall Bounce'!G19</f>
        <v>0</v>
      </c>
      <c r="K110">
        <f t="shared" si="11"/>
        <v>0</v>
      </c>
    </row>
    <row r="111" spans="1:11" ht="12.75">
      <c r="A111" s="1">
        <v>2101.513277306439</v>
      </c>
      <c r="B111" s="1">
        <v>2101.513277306439</v>
      </c>
      <c r="C111">
        <f>AVERAGE(C110,C113)</f>
        <v>0</v>
      </c>
      <c r="D111">
        <f t="shared" si="10"/>
        <v>0</v>
      </c>
      <c r="H111" s="1">
        <v>2101.513277306439</v>
      </c>
      <c r="I111" s="1">
        <v>2101.513277306439</v>
      </c>
      <c r="J111">
        <f>AVERAGE(J110,J113)</f>
        <v>0</v>
      </c>
      <c r="K111">
        <f t="shared" si="11"/>
        <v>0</v>
      </c>
    </row>
    <row r="112" spans="1:11" ht="12.75">
      <c r="A112" s="1">
        <v>2208.1790273476245</v>
      </c>
      <c r="B112" s="1">
        <v>2208.1790273476245</v>
      </c>
      <c r="C112">
        <f>AVERAGE(C110,C113)</f>
        <v>0</v>
      </c>
      <c r="D112">
        <f t="shared" si="10"/>
        <v>0</v>
      </c>
      <c r="H112" s="1">
        <v>2208.1790273476245</v>
      </c>
      <c r="I112" s="1">
        <v>2208.1790273476245</v>
      </c>
      <c r="J112">
        <f>AVERAGE(J110,J113)</f>
        <v>0</v>
      </c>
      <c r="K112">
        <f t="shared" si="11"/>
        <v>0</v>
      </c>
    </row>
    <row r="113" spans="1:11" ht="12.75">
      <c r="A113" s="1">
        <v>2320.2587723203255</v>
      </c>
      <c r="B113" s="1">
        <v>2320.2587723203255</v>
      </c>
      <c r="C113">
        <f>AVERAGE(C117,C110)</f>
        <v>0</v>
      </c>
      <c r="D113">
        <f t="shared" si="10"/>
        <v>0</v>
      </c>
      <c r="H113" s="1">
        <v>2320.2587723203255</v>
      </c>
      <c r="I113" s="1">
        <v>2320.2587723203255</v>
      </c>
      <c r="J113">
        <f>AVERAGE(J117,J110)</f>
        <v>0</v>
      </c>
      <c r="K113">
        <f t="shared" si="11"/>
        <v>0</v>
      </c>
    </row>
    <row r="114" spans="1:11" ht="12.75">
      <c r="A114" s="1">
        <v>2438.027308408951</v>
      </c>
      <c r="B114" s="1">
        <v>2438.027308408951</v>
      </c>
      <c r="C114">
        <f>AVERAGE(C117,C110)</f>
        <v>0</v>
      </c>
      <c r="D114">
        <f t="shared" si="10"/>
        <v>0</v>
      </c>
      <c r="H114" s="1">
        <v>2438.027308408951</v>
      </c>
      <c r="I114" s="1">
        <v>2438.027308408951</v>
      </c>
      <c r="J114">
        <f>AVERAGE(J117,J110)</f>
        <v>0</v>
      </c>
      <c r="K114">
        <f t="shared" si="11"/>
        <v>0</v>
      </c>
    </row>
    <row r="115" spans="1:11" ht="12.75">
      <c r="A115" s="1">
        <v>2561.7733795285453</v>
      </c>
      <c r="B115" s="1">
        <v>2561.7733795285453</v>
      </c>
      <c r="C115">
        <f>AVERAGE(C114,C117)</f>
        <v>0</v>
      </c>
      <c r="D115">
        <f t="shared" si="10"/>
        <v>0</v>
      </c>
      <c r="H115" s="1">
        <v>2561.7733795285453</v>
      </c>
      <c r="I115" s="1">
        <v>2561.7733795285453</v>
      </c>
      <c r="J115">
        <f>AVERAGE(J114,J117)</f>
        <v>0</v>
      </c>
      <c r="K115">
        <f t="shared" si="11"/>
        <v>0</v>
      </c>
    </row>
    <row r="116" spans="1:11" ht="12.75">
      <c r="A116" s="1">
        <v>2691.8003852647125</v>
      </c>
      <c r="B116" s="1">
        <v>2691.8003852647125</v>
      </c>
      <c r="C116">
        <f>AVERAGE(C114,C117)</f>
        <v>0</v>
      </c>
      <c r="D116">
        <f t="shared" si="10"/>
        <v>0</v>
      </c>
      <c r="H116" s="1">
        <v>2691.8003852647125</v>
      </c>
      <c r="I116" s="1">
        <v>2691.8003852647125</v>
      </c>
      <c r="J116">
        <f>AVERAGE(J114,J117)</f>
        <v>0</v>
      </c>
      <c r="K116">
        <f t="shared" si="11"/>
        <v>0</v>
      </c>
    </row>
    <row r="117" spans="1:11" ht="12.75">
      <c r="A117" s="1">
        <v>2828.42712474619</v>
      </c>
      <c r="B117" s="1">
        <v>2828.42712474619</v>
      </c>
      <c r="C117">
        <f>AVERAGE(C124,C110)</f>
        <v>0</v>
      </c>
      <c r="D117">
        <f t="shared" si="10"/>
        <v>0</v>
      </c>
      <c r="H117" s="1">
        <v>2828.42712474619</v>
      </c>
      <c r="I117" s="1">
        <v>2828.42712474619</v>
      </c>
      <c r="J117">
        <f>AVERAGE(J124,J110)</f>
        <v>0</v>
      </c>
      <c r="K117">
        <f t="shared" si="11"/>
        <v>0</v>
      </c>
    </row>
    <row r="118" spans="1:11" ht="12.75">
      <c r="A118" s="1">
        <v>2971.988578273897</v>
      </c>
      <c r="B118" s="1">
        <v>2971.988578273897</v>
      </c>
      <c r="C118">
        <f>AVERAGE(C117,C120)</f>
        <v>0</v>
      </c>
      <c r="D118">
        <f t="shared" si="10"/>
        <v>0</v>
      </c>
      <c r="H118" s="1">
        <v>2971.988578273897</v>
      </c>
      <c r="I118" s="1">
        <v>2971.988578273897</v>
      </c>
      <c r="J118">
        <f>AVERAGE(J117,J120)</f>
        <v>0</v>
      </c>
      <c r="K118">
        <f t="shared" si="11"/>
        <v>0</v>
      </c>
    </row>
    <row r="119" spans="1:11" ht="12.75">
      <c r="A119" s="1">
        <v>3122.8367286228404</v>
      </c>
      <c r="B119" s="1">
        <v>3122.8367286228404</v>
      </c>
      <c r="C119">
        <f>AVERAGE(C117,C120)</f>
        <v>0</v>
      </c>
      <c r="D119">
        <f t="shared" si="10"/>
        <v>0</v>
      </c>
      <c r="H119" s="1">
        <v>3122.8367286228404</v>
      </c>
      <c r="I119" s="1">
        <v>3122.8367286228404</v>
      </c>
      <c r="J119">
        <f>AVERAGE(J117,J120)</f>
        <v>0</v>
      </c>
      <c r="K119">
        <f t="shared" si="11"/>
        <v>0</v>
      </c>
    </row>
    <row r="120" spans="1:11" ht="12.75">
      <c r="A120" s="1">
        <v>3281.341424030552</v>
      </c>
      <c r="B120" s="1">
        <v>3281.341424030552</v>
      </c>
      <c r="C120">
        <f>AVERAGE(C124,C117)</f>
        <v>0</v>
      </c>
      <c r="D120">
        <f t="shared" si="10"/>
        <v>0</v>
      </c>
      <c r="H120" s="1">
        <v>3281.341424030552</v>
      </c>
      <c r="I120" s="1">
        <v>3281.341424030552</v>
      </c>
      <c r="J120">
        <f>AVERAGE(J124,J117)</f>
        <v>0</v>
      </c>
      <c r="K120">
        <f t="shared" si="11"/>
        <v>0</v>
      </c>
    </row>
    <row r="121" spans="1:11" ht="12.75">
      <c r="A121" s="1">
        <v>3447.891284987911</v>
      </c>
      <c r="B121" s="1">
        <v>3447.891284987911</v>
      </c>
      <c r="C121">
        <f>AVERAGE(C124,C117)</f>
        <v>0</v>
      </c>
      <c r="D121">
        <f t="shared" si="10"/>
        <v>0</v>
      </c>
      <c r="H121" s="1">
        <v>3447.891284987911</v>
      </c>
      <c r="I121" s="1">
        <v>3447.891284987911</v>
      </c>
      <c r="J121">
        <f>AVERAGE(J124,J117)</f>
        <v>0</v>
      </c>
      <c r="K121">
        <f t="shared" si="11"/>
        <v>0</v>
      </c>
    </row>
    <row r="122" spans="1:11" ht="12.75">
      <c r="A122" s="1">
        <v>3622.894657055627</v>
      </c>
      <c r="B122" s="1">
        <v>3622.894657055627</v>
      </c>
      <c r="C122">
        <f>AVERAGE(C121,C124)</f>
        <v>0</v>
      </c>
      <c r="D122">
        <f t="shared" si="10"/>
        <v>0</v>
      </c>
      <c r="H122" s="1">
        <v>3622.894657055627</v>
      </c>
      <c r="I122" s="1">
        <v>3622.894657055627</v>
      </c>
      <c r="J122">
        <f>AVERAGE(J121,J124)</f>
        <v>0</v>
      </c>
      <c r="K122">
        <f t="shared" si="11"/>
        <v>0</v>
      </c>
    </row>
    <row r="123" spans="1:11" ht="12.75">
      <c r="A123" s="1">
        <v>3806.7806120424784</v>
      </c>
      <c r="B123" s="1">
        <v>3806.7806120424784</v>
      </c>
      <c r="C123">
        <f>AVERAGE(C121,C124)</f>
        <v>0</v>
      </c>
      <c r="D123">
        <f t="shared" si="10"/>
        <v>0</v>
      </c>
      <c r="H123" s="1">
        <v>3806.7806120424784</v>
      </c>
      <c r="I123" s="1">
        <v>3806.7806120424784</v>
      </c>
      <c r="J123">
        <f>AVERAGE(J121,J124)</f>
        <v>0</v>
      </c>
      <c r="K123">
        <f t="shared" si="11"/>
        <v>0</v>
      </c>
    </row>
    <row r="124" spans="1:11" ht="12.75">
      <c r="A124" s="1">
        <v>4000</v>
      </c>
      <c r="B124" s="1">
        <v>4000</v>
      </c>
      <c r="C124" s="36">
        <f>1-'Wall Bounce'!H15</f>
        <v>0</v>
      </c>
      <c r="D124">
        <f t="shared" si="10"/>
        <v>0</v>
      </c>
      <c r="H124" s="1">
        <v>4000</v>
      </c>
      <c r="I124" s="1">
        <v>4000</v>
      </c>
      <c r="J124" s="36">
        <f>1-'Wall Bounce'!H19</f>
        <v>0</v>
      </c>
      <c r="K124">
        <f t="shared" si="11"/>
        <v>0</v>
      </c>
    </row>
    <row r="125" spans="1:11" ht="12.75">
      <c r="A125" s="1">
        <v>4203.026554612878</v>
      </c>
      <c r="B125" s="1">
        <v>4203.026554612878</v>
      </c>
      <c r="C125">
        <f aca="true" t="shared" si="12" ref="C125:C143">C124</f>
        <v>0</v>
      </c>
      <c r="D125">
        <f t="shared" si="10"/>
        <v>0</v>
      </c>
      <c r="H125" s="1">
        <v>4203.026554612878</v>
      </c>
      <c r="I125" s="1">
        <v>4203.026554612878</v>
      </c>
      <c r="J125">
        <f aca="true" t="shared" si="13" ref="J125:J143">J124</f>
        <v>0</v>
      </c>
      <c r="K125">
        <f t="shared" si="11"/>
        <v>0</v>
      </c>
    </row>
    <row r="126" spans="1:11" ht="12.75">
      <c r="A126" s="1">
        <v>4416.358054695249</v>
      </c>
      <c r="B126" s="1">
        <v>4416.358054695249</v>
      </c>
      <c r="C126">
        <f t="shared" si="12"/>
        <v>0</v>
      </c>
      <c r="D126">
        <f t="shared" si="10"/>
        <v>0</v>
      </c>
      <c r="H126" s="1">
        <v>4416.358054695249</v>
      </c>
      <c r="I126" s="1">
        <v>4416.358054695249</v>
      </c>
      <c r="J126">
        <f t="shared" si="13"/>
        <v>0</v>
      </c>
      <c r="K126">
        <f t="shared" si="11"/>
        <v>0</v>
      </c>
    </row>
    <row r="127" spans="1:11" ht="12.75">
      <c r="A127" s="1">
        <v>4640.517544640651</v>
      </c>
      <c r="B127" s="1">
        <v>4640.517544640651</v>
      </c>
      <c r="C127">
        <f t="shared" si="12"/>
        <v>0</v>
      </c>
      <c r="D127">
        <f t="shared" si="10"/>
        <v>0</v>
      </c>
      <c r="H127" s="1">
        <v>4640.517544640651</v>
      </c>
      <c r="I127" s="1">
        <v>4640.517544640651</v>
      </c>
      <c r="J127">
        <f t="shared" si="13"/>
        <v>0</v>
      </c>
      <c r="K127">
        <f t="shared" si="11"/>
        <v>0</v>
      </c>
    </row>
    <row r="128" spans="1:11" ht="12.75">
      <c r="A128" s="1">
        <v>4876.054616817902</v>
      </c>
      <c r="B128" s="1">
        <v>4876.054616817902</v>
      </c>
      <c r="C128">
        <f t="shared" si="12"/>
        <v>0</v>
      </c>
      <c r="D128">
        <f t="shared" si="10"/>
        <v>0</v>
      </c>
      <c r="H128" s="1">
        <v>4876.054616817902</v>
      </c>
      <c r="I128" s="1">
        <v>4876.054616817902</v>
      </c>
      <c r="J128">
        <f t="shared" si="13"/>
        <v>0</v>
      </c>
      <c r="K128">
        <f t="shared" si="11"/>
        <v>0</v>
      </c>
    </row>
    <row r="129" spans="1:11" ht="12.75">
      <c r="A129" s="1">
        <v>5123.546759057091</v>
      </c>
      <c r="B129" s="1">
        <v>5123.546759057091</v>
      </c>
      <c r="C129">
        <f t="shared" si="12"/>
        <v>0</v>
      </c>
      <c r="D129">
        <f t="shared" si="10"/>
        <v>0</v>
      </c>
      <c r="H129" s="1">
        <v>5123.546759057091</v>
      </c>
      <c r="I129" s="1">
        <v>5123.546759057091</v>
      </c>
      <c r="J129">
        <f t="shared" si="13"/>
        <v>0</v>
      </c>
      <c r="K129">
        <f t="shared" si="11"/>
        <v>0</v>
      </c>
    </row>
    <row r="130" spans="1:11" ht="12.75">
      <c r="A130" s="1">
        <v>5383.600770529425</v>
      </c>
      <c r="B130" s="1">
        <v>5383.600770529425</v>
      </c>
      <c r="C130">
        <f t="shared" si="12"/>
        <v>0</v>
      </c>
      <c r="D130">
        <f t="shared" si="10"/>
        <v>0</v>
      </c>
      <c r="H130" s="1">
        <v>5383.600770529425</v>
      </c>
      <c r="I130" s="1">
        <v>5383.600770529425</v>
      </c>
      <c r="J130">
        <f t="shared" si="13"/>
        <v>0</v>
      </c>
      <c r="K130">
        <f t="shared" si="11"/>
        <v>0</v>
      </c>
    </row>
    <row r="131" spans="1:11" ht="12.75">
      <c r="A131" s="1">
        <v>5656.85424949238</v>
      </c>
      <c r="B131" s="1">
        <v>5656.85424949238</v>
      </c>
      <c r="C131">
        <f t="shared" si="12"/>
        <v>0</v>
      </c>
      <c r="D131">
        <f t="shared" si="10"/>
        <v>0</v>
      </c>
      <c r="H131" s="1">
        <v>5656.85424949238</v>
      </c>
      <c r="I131" s="1">
        <v>5656.85424949238</v>
      </c>
      <c r="J131">
        <f t="shared" si="13"/>
        <v>0</v>
      </c>
      <c r="K131">
        <f t="shared" si="11"/>
        <v>0</v>
      </c>
    </row>
    <row r="132" spans="1:11" ht="12.75">
      <c r="A132" s="1">
        <v>5943.977156547794</v>
      </c>
      <c r="B132" s="1">
        <v>5943.977156547794</v>
      </c>
      <c r="C132">
        <f t="shared" si="12"/>
        <v>0</v>
      </c>
      <c r="D132">
        <f t="shared" si="10"/>
        <v>0</v>
      </c>
      <c r="H132" s="1">
        <v>5943.977156547794</v>
      </c>
      <c r="I132" s="1">
        <v>5943.977156547794</v>
      </c>
      <c r="J132">
        <f t="shared" si="13"/>
        <v>0</v>
      </c>
      <c r="K132">
        <f t="shared" si="11"/>
        <v>0</v>
      </c>
    </row>
    <row r="133" spans="1:11" ht="12.75">
      <c r="A133" s="1">
        <v>6245.673457245681</v>
      </c>
      <c r="B133" s="1">
        <v>6245.673457245681</v>
      </c>
      <c r="C133">
        <f t="shared" si="12"/>
        <v>0</v>
      </c>
      <c r="D133">
        <f t="shared" si="10"/>
        <v>0</v>
      </c>
      <c r="H133" s="1">
        <v>6245.673457245681</v>
      </c>
      <c r="I133" s="1">
        <v>6245.673457245681</v>
      </c>
      <c r="J133">
        <f t="shared" si="13"/>
        <v>0</v>
      </c>
      <c r="K133">
        <f t="shared" si="11"/>
        <v>0</v>
      </c>
    </row>
    <row r="134" spans="1:11" ht="12.75">
      <c r="A134" s="1">
        <v>6562.682848061104</v>
      </c>
      <c r="B134" s="1">
        <v>6562.682848061104</v>
      </c>
      <c r="C134">
        <f t="shared" si="12"/>
        <v>0</v>
      </c>
      <c r="D134">
        <f t="shared" si="10"/>
        <v>0</v>
      </c>
      <c r="H134" s="1">
        <v>6562.682848061104</v>
      </c>
      <c r="I134" s="1">
        <v>6562.682848061104</v>
      </c>
      <c r="J134">
        <f t="shared" si="13"/>
        <v>0</v>
      </c>
      <c r="K134">
        <f t="shared" si="11"/>
        <v>0</v>
      </c>
    </row>
    <row r="135" spans="1:11" ht="12.75">
      <c r="A135" s="1">
        <v>6895.782569975822</v>
      </c>
      <c r="B135" s="1">
        <v>6895.782569975822</v>
      </c>
      <c r="C135">
        <f t="shared" si="12"/>
        <v>0</v>
      </c>
      <c r="D135">
        <f t="shared" si="10"/>
        <v>0</v>
      </c>
      <c r="H135" s="1">
        <v>6895.782569975822</v>
      </c>
      <c r="I135" s="1">
        <v>6895.782569975822</v>
      </c>
      <c r="J135">
        <f t="shared" si="13"/>
        <v>0</v>
      </c>
      <c r="K135">
        <f t="shared" si="11"/>
        <v>0</v>
      </c>
    </row>
    <row r="136" spans="1:11" ht="12.75">
      <c r="A136" s="1">
        <v>7245.789314111254</v>
      </c>
      <c r="B136" s="1">
        <v>7245.789314111254</v>
      </c>
      <c r="C136">
        <f t="shared" si="12"/>
        <v>0</v>
      </c>
      <c r="D136">
        <f>C136</f>
        <v>0</v>
      </c>
      <c r="H136" s="1">
        <v>7245.789314111254</v>
      </c>
      <c r="I136" s="1">
        <v>7245.789314111254</v>
      </c>
      <c r="J136">
        <f t="shared" si="13"/>
        <v>0</v>
      </c>
      <c r="K136">
        <f>J136</f>
        <v>0</v>
      </c>
    </row>
    <row r="137" spans="1:11" ht="12.75">
      <c r="A137" s="1">
        <v>7613.561224084957</v>
      </c>
      <c r="B137" s="1">
        <v>7613.561224084957</v>
      </c>
      <c r="C137">
        <f t="shared" si="12"/>
        <v>0</v>
      </c>
      <c r="D137">
        <f aca="true" t="shared" si="14" ref="D137:D143">C137</f>
        <v>0</v>
      </c>
      <c r="H137" s="1">
        <v>7613.561224084957</v>
      </c>
      <c r="I137" s="1">
        <v>7613.561224084957</v>
      </c>
      <c r="J137">
        <f t="shared" si="13"/>
        <v>0</v>
      </c>
      <c r="K137">
        <f aca="true" t="shared" si="15" ref="K137:K143">J137</f>
        <v>0</v>
      </c>
    </row>
    <row r="138" spans="1:11" ht="12.75">
      <c r="A138" s="1">
        <v>8000</v>
      </c>
      <c r="B138" s="1">
        <v>8000</v>
      </c>
      <c r="C138">
        <f t="shared" si="12"/>
        <v>0</v>
      </c>
      <c r="D138">
        <f t="shared" si="14"/>
        <v>0</v>
      </c>
      <c r="H138" s="1">
        <v>8000</v>
      </c>
      <c r="I138" s="1">
        <v>8000</v>
      </c>
      <c r="J138">
        <f t="shared" si="13"/>
        <v>0</v>
      </c>
      <c r="K138">
        <f t="shared" si="15"/>
        <v>0</v>
      </c>
    </row>
    <row r="139" spans="1:11" ht="12.75">
      <c r="A139" s="1">
        <v>8406.053109225755</v>
      </c>
      <c r="B139" s="1">
        <v>8406.053109225755</v>
      </c>
      <c r="C139">
        <f t="shared" si="12"/>
        <v>0</v>
      </c>
      <c r="D139">
        <f t="shared" si="14"/>
        <v>0</v>
      </c>
      <c r="H139" s="1">
        <v>8406.053109225755</v>
      </c>
      <c r="I139" s="1">
        <v>8406.053109225755</v>
      </c>
      <c r="J139">
        <f t="shared" si="13"/>
        <v>0</v>
      </c>
      <c r="K139">
        <f t="shared" si="15"/>
        <v>0</v>
      </c>
    </row>
    <row r="140" spans="1:11" ht="12.75">
      <c r="A140" s="1">
        <v>8832.716109390498</v>
      </c>
      <c r="B140" s="1">
        <v>8832.716109390498</v>
      </c>
      <c r="C140">
        <f t="shared" si="12"/>
        <v>0</v>
      </c>
      <c r="D140">
        <f t="shared" si="14"/>
        <v>0</v>
      </c>
      <c r="H140" s="1">
        <v>8832.716109390498</v>
      </c>
      <c r="I140" s="1">
        <v>8832.716109390498</v>
      </c>
      <c r="J140">
        <f t="shared" si="13"/>
        <v>0</v>
      </c>
      <c r="K140">
        <f t="shared" si="15"/>
        <v>0</v>
      </c>
    </row>
    <row r="141" spans="1:11" ht="12.75">
      <c r="A141" s="1">
        <v>9281.035089281302</v>
      </c>
      <c r="B141" s="1">
        <v>9281.035089281302</v>
      </c>
      <c r="C141">
        <f t="shared" si="12"/>
        <v>0</v>
      </c>
      <c r="D141">
        <f t="shared" si="14"/>
        <v>0</v>
      </c>
      <c r="H141" s="1">
        <v>9281.035089281302</v>
      </c>
      <c r="I141" s="1">
        <v>9281.035089281302</v>
      </c>
      <c r="J141">
        <f t="shared" si="13"/>
        <v>0</v>
      </c>
      <c r="K141">
        <f t="shared" si="15"/>
        <v>0</v>
      </c>
    </row>
    <row r="142" spans="1:11" ht="12.75">
      <c r="A142" s="1">
        <v>9752.109233635803</v>
      </c>
      <c r="B142" s="1">
        <v>9752.109233635803</v>
      </c>
      <c r="C142">
        <f t="shared" si="12"/>
        <v>0</v>
      </c>
      <c r="D142">
        <f t="shared" si="14"/>
        <v>0</v>
      </c>
      <c r="H142" s="1">
        <v>9752.109233635803</v>
      </c>
      <c r="I142" s="1">
        <v>9752.109233635803</v>
      </c>
      <c r="J142">
        <f t="shared" si="13"/>
        <v>0</v>
      </c>
      <c r="K142">
        <f t="shared" si="15"/>
        <v>0</v>
      </c>
    </row>
    <row r="143" spans="1:11" ht="12.75">
      <c r="A143" s="1">
        <v>10247.093518114181</v>
      </c>
      <c r="B143" s="1">
        <v>10247.093518114181</v>
      </c>
      <c r="C143">
        <f t="shared" si="12"/>
        <v>0</v>
      </c>
      <c r="D143">
        <f t="shared" si="14"/>
        <v>0</v>
      </c>
      <c r="H143" s="1">
        <v>10247.093518114181</v>
      </c>
      <c r="I143" s="1">
        <v>10247.093518114181</v>
      </c>
      <c r="J143">
        <f t="shared" si="13"/>
        <v>0</v>
      </c>
      <c r="K143">
        <f t="shared" si="15"/>
        <v>0</v>
      </c>
    </row>
    <row r="144" spans="1:9" ht="12.75">
      <c r="A144" s="1"/>
      <c r="B144" s="1"/>
      <c r="H144" s="1"/>
      <c r="I144" s="1"/>
    </row>
    <row r="145" spans="1:9" ht="12.75">
      <c r="A145" s="1"/>
      <c r="B145" s="1"/>
      <c r="H145" s="1"/>
      <c r="I145" s="1"/>
    </row>
    <row r="146" spans="1:9" ht="12.75">
      <c r="A146" s="1"/>
      <c r="B146" s="1"/>
      <c r="H146" s="1"/>
      <c r="I146" s="1"/>
    </row>
    <row r="147" spans="1:9" ht="12.75">
      <c r="A147" s="1"/>
      <c r="B147" s="1"/>
      <c r="H147" s="1"/>
      <c r="I147" s="1"/>
    </row>
    <row r="148" spans="1:9" ht="12.75">
      <c r="A148" s="1"/>
      <c r="B148" s="1"/>
      <c r="H148" s="1"/>
      <c r="I148" s="1"/>
    </row>
    <row r="149" spans="1:9" ht="12.75">
      <c r="A149" s="1"/>
      <c r="B149" s="1"/>
      <c r="H149" s="1"/>
      <c r="I149" s="1"/>
    </row>
    <row r="150" spans="1:9" ht="12.75">
      <c r="A150" s="1"/>
      <c r="B150" s="1"/>
      <c r="H150" s="1"/>
      <c r="I150" s="1"/>
    </row>
    <row r="151" spans="1:9" ht="12.75">
      <c r="A151" s="1"/>
      <c r="B151" s="1"/>
      <c r="H151" s="1"/>
      <c r="I151" s="1"/>
    </row>
    <row r="152" spans="1:9" ht="12.75">
      <c r="A152" s="1"/>
      <c r="B152" s="1"/>
      <c r="H152" s="1"/>
      <c r="I152" s="1"/>
    </row>
    <row r="153" spans="1:9" ht="12.75">
      <c r="A153" s="1"/>
      <c r="B153" s="1"/>
      <c r="H153" s="1"/>
      <c r="I153" s="1"/>
    </row>
    <row r="154" spans="1:9" ht="12.75">
      <c r="A154" s="1"/>
      <c r="B154" s="1"/>
      <c r="H154" s="1"/>
      <c r="I154" s="1"/>
    </row>
    <row r="155" spans="1:9" ht="12.75">
      <c r="A155" s="1"/>
      <c r="B155" s="1"/>
      <c r="H155" s="1"/>
      <c r="I155" s="1"/>
    </row>
    <row r="156" spans="1:9" ht="12.75">
      <c r="A156" s="1"/>
      <c r="B156" s="1"/>
      <c r="H156" s="1"/>
      <c r="I156" s="1"/>
    </row>
    <row r="157" spans="1:9" ht="12.75">
      <c r="A157" s="1"/>
      <c r="B157" s="1"/>
      <c r="H157" s="1"/>
      <c r="I157" s="1"/>
    </row>
    <row r="158" spans="1:9" ht="12.75">
      <c r="A158" s="1"/>
      <c r="B158" s="1"/>
      <c r="H158" s="1"/>
      <c r="I158" s="1"/>
    </row>
    <row r="159" spans="1:9" ht="12.75">
      <c r="A159" s="1"/>
      <c r="B159" s="1"/>
      <c r="H159" s="1"/>
      <c r="I159" s="1"/>
    </row>
    <row r="160" spans="1:9" ht="12.75">
      <c r="A160" s="1"/>
      <c r="B160" s="1"/>
      <c r="H160" s="1"/>
      <c r="I160" s="1"/>
    </row>
    <row r="161" spans="1:9" ht="12.75">
      <c r="A161" s="1"/>
      <c r="B161" s="1"/>
      <c r="H161" s="1"/>
      <c r="I161" s="1"/>
    </row>
    <row r="162" spans="1:9" ht="12.75">
      <c r="A162" s="1"/>
      <c r="B162" s="1"/>
      <c r="H162" s="1"/>
      <c r="I162" s="1"/>
    </row>
    <row r="163" spans="1:9" ht="12.75">
      <c r="A163" s="1"/>
      <c r="B163" s="1"/>
      <c r="H163" s="1"/>
      <c r="I163" s="1"/>
    </row>
    <row r="164" spans="1:9" ht="12.75">
      <c r="A164" s="1"/>
      <c r="B164" s="1"/>
      <c r="H164" s="1"/>
      <c r="I164" s="1"/>
    </row>
    <row r="165" spans="1:9" ht="12.75">
      <c r="A165" s="1"/>
      <c r="B165" s="1"/>
      <c r="H165" s="1"/>
      <c r="I165" s="1"/>
    </row>
    <row r="166" spans="1:9" ht="12.75">
      <c r="A166" s="1"/>
      <c r="B166" s="1"/>
      <c r="H166" s="1"/>
      <c r="I166" s="1"/>
    </row>
    <row r="167" spans="1:9" ht="12.75">
      <c r="A167" s="1"/>
      <c r="B167" s="1"/>
      <c r="H167" s="1"/>
      <c r="I167" s="1"/>
    </row>
    <row r="168" spans="1:9" ht="12.75">
      <c r="A168" s="1"/>
      <c r="B168" s="1"/>
      <c r="H168" s="1"/>
      <c r="I168" s="1"/>
    </row>
    <row r="169" spans="1:9" ht="12.75">
      <c r="A169" s="1"/>
      <c r="B169" s="1"/>
      <c r="H169" s="1"/>
      <c r="I169" s="1"/>
    </row>
    <row r="170" spans="1:9" ht="12.75">
      <c r="A170" s="1"/>
      <c r="B170" s="1"/>
      <c r="H170" s="1"/>
      <c r="I170" s="1"/>
    </row>
    <row r="171" spans="1:9" ht="12.75">
      <c r="A171" s="1"/>
      <c r="B171" s="1"/>
      <c r="H171" s="1"/>
      <c r="I171" s="1"/>
    </row>
    <row r="172" spans="1:9" ht="12.75">
      <c r="A172" s="1"/>
      <c r="B172" s="1"/>
      <c r="H172" s="1"/>
      <c r="I172" s="1"/>
    </row>
    <row r="173" spans="1:9" ht="12.75">
      <c r="A173" s="1"/>
      <c r="B173" s="1"/>
      <c r="H173" s="1"/>
      <c r="I173" s="1"/>
    </row>
    <row r="174" spans="1:9" ht="12.75">
      <c r="A174" s="1"/>
      <c r="B174" s="1"/>
      <c r="H174" s="1"/>
      <c r="I174" s="1"/>
    </row>
    <row r="175" spans="1:9" ht="12.75">
      <c r="A175" s="1"/>
      <c r="B175" s="1"/>
      <c r="H175" s="1"/>
      <c r="I175" s="1"/>
    </row>
    <row r="176" spans="1:9" ht="12.75">
      <c r="A176" s="1"/>
      <c r="B176" s="1"/>
      <c r="H176" s="1"/>
      <c r="I176" s="1"/>
    </row>
    <row r="177" spans="1:9" ht="12.75">
      <c r="A177" s="1"/>
      <c r="B177" s="1"/>
      <c r="H177" s="1"/>
      <c r="I177" s="1"/>
    </row>
    <row r="178" spans="1:9" ht="12.75">
      <c r="A178" s="1"/>
      <c r="B178" s="1"/>
      <c r="H178" s="1"/>
      <c r="I178" s="1"/>
    </row>
    <row r="179" spans="1:9" ht="12.75">
      <c r="A179" s="1"/>
      <c r="B179" s="1"/>
      <c r="H179" s="1"/>
      <c r="I179" s="1"/>
    </row>
    <row r="180" spans="1:9" ht="12.75">
      <c r="A180" s="1"/>
      <c r="B180" s="1"/>
      <c r="H180" s="1"/>
      <c r="I180" s="1"/>
    </row>
    <row r="181" spans="1:9" ht="12.75">
      <c r="A181" s="1"/>
      <c r="B181" s="1"/>
      <c r="H181" s="1"/>
      <c r="I181" s="1"/>
    </row>
    <row r="182" spans="1:9" ht="12.75">
      <c r="A182" s="1"/>
      <c r="B182" s="1"/>
      <c r="H182" s="1"/>
      <c r="I182" s="1"/>
    </row>
    <row r="183" spans="1:9" ht="12.75">
      <c r="A183" s="1"/>
      <c r="B183" s="1"/>
      <c r="H183" s="1"/>
      <c r="I183" s="1"/>
    </row>
    <row r="184" spans="1:9" ht="12.75">
      <c r="A184" s="1"/>
      <c r="B184" s="1"/>
      <c r="H184" s="1"/>
      <c r="I184" s="1"/>
    </row>
    <row r="185" spans="1:9" ht="12.75">
      <c r="A185" s="1"/>
      <c r="B185" s="1"/>
      <c r="H185" s="1"/>
      <c r="I185" s="1"/>
    </row>
    <row r="186" spans="1:9" ht="12.75">
      <c r="A186" s="1"/>
      <c r="B186" s="1"/>
      <c r="H186" s="1"/>
      <c r="I186" s="1"/>
    </row>
    <row r="187" spans="1:9" ht="12.75">
      <c r="A187" s="1"/>
      <c r="B187" s="1"/>
      <c r="H187" s="1"/>
      <c r="I187" s="1"/>
    </row>
    <row r="188" spans="1:9" ht="12.75">
      <c r="A188" s="1"/>
      <c r="B188" s="1"/>
      <c r="H188" s="1"/>
      <c r="I188" s="1"/>
    </row>
    <row r="189" spans="1:9" ht="12.75">
      <c r="A189" s="1"/>
      <c r="B189" s="1"/>
      <c r="H189" s="1"/>
      <c r="I189" s="1"/>
    </row>
    <row r="190" spans="1:9" ht="12.75">
      <c r="A190" s="1"/>
      <c r="B190" s="1"/>
      <c r="H190" s="1"/>
      <c r="I190" s="1"/>
    </row>
    <row r="191" spans="1:9" ht="12.75">
      <c r="A191" s="1"/>
      <c r="B191" s="1"/>
      <c r="H191" s="1"/>
      <c r="I191" s="1"/>
    </row>
    <row r="192" spans="1:9" ht="12.75">
      <c r="A192" s="1"/>
      <c r="B192" s="1"/>
      <c r="H192" s="1"/>
      <c r="I192" s="1"/>
    </row>
    <row r="193" spans="1:9" ht="12.75">
      <c r="A193" s="1"/>
      <c r="B193" s="1"/>
      <c r="H193" s="1"/>
      <c r="I193" s="1"/>
    </row>
    <row r="194" spans="1:9" ht="12.75">
      <c r="A194" s="1"/>
      <c r="B194" s="1"/>
      <c r="H194" s="1"/>
      <c r="I194" s="1"/>
    </row>
    <row r="195" spans="1:9" ht="12.75">
      <c r="A195" s="1"/>
      <c r="B195" s="1"/>
      <c r="H195" s="1"/>
      <c r="I195" s="1"/>
    </row>
    <row r="196" spans="1:9" ht="12.75">
      <c r="A196" s="1"/>
      <c r="B196" s="1"/>
      <c r="H196" s="1"/>
      <c r="I196" s="1"/>
    </row>
    <row r="197" spans="1:9" ht="12.75">
      <c r="A197" s="1"/>
      <c r="B197" s="1"/>
      <c r="H197" s="1"/>
      <c r="I197" s="1"/>
    </row>
    <row r="198" spans="1:9" ht="12.75">
      <c r="A198" s="1"/>
      <c r="B198" s="1"/>
      <c r="H198" s="1"/>
      <c r="I198" s="1"/>
    </row>
    <row r="199" spans="1:9" ht="12.75">
      <c r="A199" s="1"/>
      <c r="B199" s="1"/>
      <c r="H199" s="1"/>
      <c r="I199" s="1"/>
    </row>
    <row r="200" spans="1:9" ht="12.75">
      <c r="A200" s="1"/>
      <c r="B200" s="1"/>
      <c r="H200" s="1"/>
      <c r="I200" s="1"/>
    </row>
    <row r="201" spans="1:9" ht="12.75">
      <c r="A201" s="1"/>
      <c r="B201" s="1"/>
      <c r="H201" s="1"/>
      <c r="I201" s="1"/>
    </row>
    <row r="202" spans="1:9" ht="12.75">
      <c r="A202" s="1"/>
      <c r="B202" s="1"/>
      <c r="H202" s="1"/>
      <c r="I202" s="1"/>
    </row>
    <row r="203" spans="1:9" ht="12.75">
      <c r="A203" s="1"/>
      <c r="B203" s="1"/>
      <c r="H203" s="1"/>
      <c r="I203" s="1"/>
    </row>
    <row r="204" spans="1:9" ht="12.75">
      <c r="A204" s="1"/>
      <c r="B204" s="1"/>
      <c r="H204" s="1"/>
      <c r="I204" s="1"/>
    </row>
    <row r="205" spans="1:9" ht="12.75">
      <c r="A205" s="1"/>
      <c r="B205" s="1"/>
      <c r="H205" s="1"/>
      <c r="I205" s="1"/>
    </row>
    <row r="206" spans="1:9" ht="12.75">
      <c r="A206" s="1"/>
      <c r="B206" s="1"/>
      <c r="H206" s="1"/>
      <c r="I206" s="1"/>
    </row>
    <row r="207" spans="1:9" ht="12.75">
      <c r="A207" s="1"/>
      <c r="B207" s="1"/>
      <c r="H207" s="1"/>
      <c r="I207" s="1"/>
    </row>
    <row r="208" spans="1:9" ht="12.75">
      <c r="A208" s="1"/>
      <c r="B208" s="1"/>
      <c r="H208" s="1"/>
      <c r="I208" s="1"/>
    </row>
    <row r="209" spans="1:9" ht="12.75">
      <c r="A209" s="1"/>
      <c r="B209" s="1"/>
      <c r="H209" s="1"/>
      <c r="I209" s="1"/>
    </row>
    <row r="210" spans="1:9" ht="12.75">
      <c r="A210" s="1"/>
      <c r="B210" s="1"/>
      <c r="H210" s="1"/>
      <c r="I210" s="1"/>
    </row>
    <row r="211" spans="1:9" ht="12.75">
      <c r="A211" s="1"/>
      <c r="B211" s="1"/>
      <c r="H211" s="1"/>
      <c r="I211" s="1"/>
    </row>
    <row r="212" spans="1:9" ht="12.75">
      <c r="A212" s="1"/>
      <c r="B212" s="1"/>
      <c r="H212" s="1"/>
      <c r="I212" s="1"/>
    </row>
    <row r="213" spans="1:9" ht="12.75">
      <c r="A213" s="1"/>
      <c r="B213" s="1"/>
      <c r="H213" s="1"/>
      <c r="I213" s="1"/>
    </row>
    <row r="214" spans="1:9" ht="12.75">
      <c r="A214" s="1"/>
      <c r="B214" s="1"/>
      <c r="H214" s="1"/>
      <c r="I214" s="1"/>
    </row>
    <row r="215" spans="1:9" ht="12.75">
      <c r="A215" s="1"/>
      <c r="B215" s="1"/>
      <c r="H215" s="1"/>
      <c r="I215" s="1"/>
    </row>
    <row r="216" spans="1:9" ht="12.75">
      <c r="A216" s="1"/>
      <c r="B216" s="1"/>
      <c r="H216" s="1"/>
      <c r="I216" s="1"/>
    </row>
    <row r="217" spans="1:9" ht="12.75">
      <c r="A217" s="1"/>
      <c r="B217" s="1"/>
      <c r="H217" s="1"/>
      <c r="I217" s="1"/>
    </row>
    <row r="218" spans="1:9" ht="12.75">
      <c r="A218" s="1"/>
      <c r="B218" s="1"/>
      <c r="H218" s="1"/>
      <c r="I218" s="1"/>
    </row>
    <row r="219" spans="1:9" ht="12.75">
      <c r="A219" s="1"/>
      <c r="B219" s="1"/>
      <c r="H219" s="1"/>
      <c r="I219" s="1"/>
    </row>
    <row r="220" spans="1:9" ht="12.75">
      <c r="A220" s="1"/>
      <c r="B220" s="1"/>
      <c r="H220" s="1"/>
      <c r="I220" s="1"/>
    </row>
    <row r="221" spans="1:9" ht="12.75">
      <c r="A221" s="1"/>
      <c r="B221" s="1"/>
      <c r="H221" s="1"/>
      <c r="I221" s="1"/>
    </row>
    <row r="222" spans="1:9" ht="12.75">
      <c r="A222" s="1"/>
      <c r="B222" s="1"/>
      <c r="H222" s="1"/>
      <c r="I222" s="1"/>
    </row>
    <row r="223" spans="1:9" ht="12.75">
      <c r="A223" s="1"/>
      <c r="B223" s="1"/>
      <c r="H223" s="1"/>
      <c r="I223" s="1"/>
    </row>
    <row r="224" spans="1:9" ht="12.75">
      <c r="A224" s="1"/>
      <c r="B224" s="1"/>
      <c r="H224" s="1"/>
      <c r="I224" s="1"/>
    </row>
    <row r="225" spans="1:9" ht="12.75">
      <c r="A225" s="1"/>
      <c r="B225" s="1"/>
      <c r="H225" s="1"/>
      <c r="I225" s="1"/>
    </row>
    <row r="226" spans="1:9" ht="12.75">
      <c r="A226" s="1"/>
      <c r="B226" s="1"/>
      <c r="H226" s="1"/>
      <c r="I226" s="1"/>
    </row>
    <row r="227" spans="1:9" ht="12.75">
      <c r="A227" s="1"/>
      <c r="B227" s="1"/>
      <c r="H227" s="1"/>
      <c r="I227" s="1"/>
    </row>
    <row r="228" spans="1:9" ht="12.75">
      <c r="A228" s="1"/>
      <c r="B228" s="1"/>
      <c r="H228" s="1"/>
      <c r="I228" s="1"/>
    </row>
    <row r="229" spans="1:9" ht="12.75">
      <c r="A229" s="1"/>
      <c r="B229" s="1"/>
      <c r="H229" s="1"/>
      <c r="I229" s="1"/>
    </row>
    <row r="230" spans="1:9" ht="12.75">
      <c r="A230" s="1"/>
      <c r="B230" s="1"/>
      <c r="H230" s="1"/>
      <c r="I230" s="1"/>
    </row>
    <row r="231" spans="1:9" ht="12.75">
      <c r="A231" s="1"/>
      <c r="B231" s="1"/>
      <c r="H231" s="1"/>
      <c r="I231" s="1"/>
    </row>
    <row r="232" spans="1:9" ht="12.75">
      <c r="A232" s="1"/>
      <c r="B232" s="1"/>
      <c r="H232" s="1"/>
      <c r="I232" s="1"/>
    </row>
    <row r="233" spans="1:9" ht="12.75">
      <c r="A233" s="1"/>
      <c r="B233" s="1"/>
      <c r="H233" s="1"/>
      <c r="I233" s="1"/>
    </row>
    <row r="234" spans="1:9" ht="12.75">
      <c r="A234" s="1"/>
      <c r="B234" s="1"/>
      <c r="H234" s="1"/>
      <c r="I234" s="1"/>
    </row>
    <row r="235" spans="1:9" ht="12.75">
      <c r="A235" s="1"/>
      <c r="B235" s="1"/>
      <c r="H235" s="1"/>
      <c r="I235" s="1"/>
    </row>
    <row r="236" spans="1:9" ht="12.75">
      <c r="A236" s="1"/>
      <c r="B236" s="1"/>
      <c r="H236" s="1"/>
      <c r="I236" s="1"/>
    </row>
    <row r="237" spans="1:9" ht="12.75">
      <c r="A237" s="1"/>
      <c r="B237" s="1"/>
      <c r="H237" s="1"/>
      <c r="I237" s="1"/>
    </row>
    <row r="238" spans="1:9" ht="12.75">
      <c r="A238" s="1"/>
      <c r="B238" s="1"/>
      <c r="H238" s="1"/>
      <c r="I238" s="1"/>
    </row>
    <row r="239" spans="1:9" ht="12.75">
      <c r="A239" s="1"/>
      <c r="B239" s="1"/>
      <c r="H239" s="1"/>
      <c r="I239" s="1"/>
    </row>
    <row r="240" spans="1:9" ht="12.75">
      <c r="A240" s="1"/>
      <c r="B240" s="1"/>
      <c r="H240" s="1"/>
      <c r="I240" s="1"/>
    </row>
    <row r="241" spans="1:9" ht="12.75">
      <c r="A241" s="1"/>
      <c r="B241" s="1"/>
      <c r="H241" s="1"/>
      <c r="I241" s="1"/>
    </row>
    <row r="242" spans="1:9" ht="12.75">
      <c r="A242" s="1"/>
      <c r="B242" s="1"/>
      <c r="H242" s="1"/>
      <c r="I242" s="1"/>
    </row>
    <row r="243" spans="1:9" ht="12.75">
      <c r="A243" s="1"/>
      <c r="B243" s="1"/>
      <c r="H243" s="1"/>
      <c r="I243" s="1"/>
    </row>
    <row r="244" spans="1:9" ht="12.75">
      <c r="A244" s="1"/>
      <c r="B244" s="1"/>
      <c r="H244" s="1"/>
      <c r="I244" s="1"/>
    </row>
    <row r="245" spans="1:9" ht="12.75">
      <c r="A245" s="1"/>
      <c r="B245" s="1"/>
      <c r="H245" s="1"/>
      <c r="I245" s="1"/>
    </row>
    <row r="246" spans="1:9" ht="12.75">
      <c r="A246" s="1"/>
      <c r="B246" s="1"/>
      <c r="H246" s="1"/>
      <c r="I246" s="1"/>
    </row>
    <row r="247" spans="1:9" ht="12.75">
      <c r="A247" s="1"/>
      <c r="B247" s="1"/>
      <c r="H247" s="1"/>
      <c r="I247" s="1"/>
    </row>
    <row r="248" spans="1:9" ht="12.75">
      <c r="A248" s="1"/>
      <c r="B248" s="1"/>
      <c r="H248" s="1"/>
      <c r="I248" s="1"/>
    </row>
    <row r="263" spans="2:9" ht="12.75">
      <c r="B263" s="1"/>
      <c r="I263" s="1"/>
    </row>
    <row r="264" spans="2:9" ht="12.75">
      <c r="B264" s="1"/>
      <c r="I264" s="1"/>
    </row>
    <row r="265" spans="2:9" ht="12.75">
      <c r="B265" s="1"/>
      <c r="I265" s="1"/>
    </row>
    <row r="266" spans="2:9" ht="12.75">
      <c r="B266" s="1"/>
      <c r="I266" s="1"/>
    </row>
    <row r="267" spans="2:9" ht="12.75">
      <c r="B267" s="1"/>
      <c r="I267" s="1"/>
    </row>
    <row r="268" spans="2:9" ht="12.75">
      <c r="B268" s="1"/>
      <c r="I268" s="1"/>
    </row>
    <row r="269" spans="2:9" ht="12.75">
      <c r="B269" s="1"/>
      <c r="I269" s="1"/>
    </row>
    <row r="270" spans="2:9" ht="12.75">
      <c r="B270" s="1"/>
      <c r="I270" s="1"/>
    </row>
    <row r="271" spans="2:9" ht="12.75">
      <c r="B271" s="1"/>
      <c r="I271" s="1"/>
    </row>
    <row r="272" spans="2:9" ht="12.75">
      <c r="B272" s="1"/>
      <c r="I272" s="1"/>
    </row>
    <row r="273" spans="2:9" ht="12.75">
      <c r="B273" s="1"/>
      <c r="I273" s="1"/>
    </row>
    <row r="274" spans="2:9" ht="12.75">
      <c r="B274" s="1"/>
      <c r="I274" s="1"/>
    </row>
    <row r="275" spans="2:9" ht="12.75">
      <c r="B275" s="1"/>
      <c r="I275" s="1"/>
    </row>
    <row r="276" spans="2:9" ht="12.75">
      <c r="B276" s="1"/>
      <c r="I276" s="1"/>
    </row>
    <row r="277" spans="2:9" ht="12.75">
      <c r="B277" s="1"/>
      <c r="I277" s="1"/>
    </row>
    <row r="278" spans="2:9" ht="12.75">
      <c r="B278" s="1"/>
      <c r="I278" s="1"/>
    </row>
    <row r="279" spans="2:9" ht="12.75">
      <c r="B279" s="1"/>
      <c r="I279" s="1"/>
    </row>
    <row r="280" spans="2:9" ht="12.75">
      <c r="B280" s="1"/>
      <c r="I280" s="1"/>
    </row>
    <row r="281" spans="2:9" ht="12.75">
      <c r="B281" s="1"/>
      <c r="I281" s="1"/>
    </row>
    <row r="282" spans="2:9" ht="12.75">
      <c r="B282" s="1"/>
      <c r="I282" s="1"/>
    </row>
    <row r="283" spans="2:9" ht="12.75">
      <c r="B283" s="1"/>
      <c r="I283" s="1"/>
    </row>
    <row r="284" spans="2:9" ht="12.75">
      <c r="B284" s="1"/>
      <c r="I284" s="1"/>
    </row>
    <row r="285" spans="2:9" ht="12.75">
      <c r="B285" s="1"/>
      <c r="I285" s="1"/>
    </row>
    <row r="286" spans="2:9" ht="12.75">
      <c r="B286" s="1"/>
      <c r="I286" s="1"/>
    </row>
    <row r="287" spans="2:9" ht="12.75">
      <c r="B287" s="1"/>
      <c r="I287" s="1"/>
    </row>
    <row r="288" spans="2:9" ht="12.75">
      <c r="B288" s="1"/>
      <c r="I288" s="1"/>
    </row>
    <row r="289" spans="2:9" ht="12.75">
      <c r="B289" s="1"/>
      <c r="I289" s="1"/>
    </row>
    <row r="290" spans="2:9" ht="12.75">
      <c r="B290" s="1"/>
      <c r="I290" s="1"/>
    </row>
    <row r="291" spans="2:9" ht="12.75">
      <c r="B291" s="1"/>
      <c r="I291" s="1"/>
    </row>
    <row r="292" spans="2:9" ht="12.75">
      <c r="B292" s="1"/>
      <c r="I292" s="1"/>
    </row>
    <row r="293" spans="2:9" ht="12.75">
      <c r="B293" s="1"/>
      <c r="I293" s="1"/>
    </row>
    <row r="294" spans="2:9" ht="12.75">
      <c r="B294" s="1"/>
      <c r="I294" s="1"/>
    </row>
    <row r="295" spans="2:9" ht="12.75">
      <c r="B295" s="1"/>
      <c r="I295" s="1"/>
    </row>
    <row r="296" spans="2:9" ht="12.75">
      <c r="B296" s="1"/>
      <c r="I296" s="1"/>
    </row>
    <row r="297" spans="2:9" ht="12.75">
      <c r="B297" s="1"/>
      <c r="I297" s="1"/>
    </row>
    <row r="298" spans="2:9" ht="12.75">
      <c r="B298" s="1"/>
      <c r="I298" s="1"/>
    </row>
    <row r="299" spans="2:9" ht="12.75">
      <c r="B299" s="1"/>
      <c r="I299" s="1"/>
    </row>
    <row r="300" spans="2:9" ht="12.75">
      <c r="B300" s="1"/>
      <c r="I300" s="1"/>
    </row>
    <row r="301" spans="2:9" ht="12.75">
      <c r="B301" s="1"/>
      <c r="I301" s="1"/>
    </row>
    <row r="302" spans="2:9" ht="12.75">
      <c r="B302" s="1"/>
      <c r="I302" s="1"/>
    </row>
    <row r="303" spans="2:9" ht="12.75">
      <c r="B303" s="1"/>
      <c r="I303" s="1"/>
    </row>
    <row r="304" spans="2:9" ht="12.75">
      <c r="B304" s="1"/>
      <c r="I304" s="1"/>
    </row>
    <row r="305" spans="2:9" ht="12.75">
      <c r="B305" s="1"/>
      <c r="I305" s="1"/>
    </row>
    <row r="306" spans="2:9" ht="12.75">
      <c r="B306" s="1"/>
      <c r="I306" s="1"/>
    </row>
  </sheetData>
  <sheetProtection sheet="1" objects="1" scenarios="1"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08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2" width="8.8515625" style="0" customWidth="1"/>
    <col min="3" max="3" width="7.421875" style="0" customWidth="1"/>
    <col min="4" max="4" width="7.28125" style="0" customWidth="1"/>
    <col min="5" max="5" width="6.421875" style="0" customWidth="1"/>
    <col min="6" max="6" width="7.421875" style="0" customWidth="1"/>
    <col min="7" max="8" width="8.8515625" style="0" customWidth="1"/>
    <col min="9" max="10" width="10.00390625" style="0" customWidth="1"/>
    <col min="11" max="13" width="11.421875" style="1" customWidth="1"/>
    <col min="14" max="14" width="11.421875" style="0" customWidth="1"/>
  </cols>
  <sheetData>
    <row r="1" spans="1:22" s="18" customFormat="1" ht="48.75" customHeight="1">
      <c r="A1" s="18" t="s">
        <v>18</v>
      </c>
      <c r="B1" s="18" t="s">
        <v>17</v>
      </c>
      <c r="C1" s="18" t="s">
        <v>35</v>
      </c>
      <c r="D1" s="18" t="s">
        <v>36</v>
      </c>
      <c r="E1" s="18" t="s">
        <v>37</v>
      </c>
      <c r="F1" s="18" t="s">
        <v>38</v>
      </c>
      <c r="G1" s="18" t="s">
        <v>39</v>
      </c>
      <c r="H1" s="18" t="s">
        <v>40</v>
      </c>
      <c r="I1" s="18" t="s">
        <v>41</v>
      </c>
      <c r="J1" s="18" t="s">
        <v>42</v>
      </c>
      <c r="K1" s="19" t="s">
        <v>43</v>
      </c>
      <c r="L1" s="19" t="s">
        <v>44</v>
      </c>
      <c r="M1" s="19" t="s">
        <v>45</v>
      </c>
      <c r="N1" t="s">
        <v>14</v>
      </c>
      <c r="O1" s="18" t="s">
        <v>49</v>
      </c>
      <c r="P1" s="18" t="s">
        <v>50</v>
      </c>
      <c r="Q1" s="18" t="s">
        <v>51</v>
      </c>
      <c r="R1" s="18" t="s">
        <v>52</v>
      </c>
      <c r="S1" s="18" t="s">
        <v>53</v>
      </c>
      <c r="T1" s="18" t="s">
        <v>54</v>
      </c>
      <c r="U1" s="18" t="s">
        <v>55</v>
      </c>
      <c r="V1" s="18" t="s">
        <v>19</v>
      </c>
    </row>
    <row r="2" spans="1:22" ht="12.75">
      <c r="A2">
        <f>34400/N2</f>
        <v>3612.1006395728314</v>
      </c>
      <c r="B2">
        <f>2*PI()/A2</f>
        <v>0.001739482349506917</v>
      </c>
      <c r="C2">
        <f>'Wall Bounce'!C5</f>
        <v>162</v>
      </c>
      <c r="D2">
        <f>'Wall Bounce'!C8</f>
        <v>150</v>
      </c>
      <c r="E2">
        <f>'Wall Bounce'!F5</f>
        <v>1</v>
      </c>
      <c r="F2" s="34">
        <f>'Wall Bounce'!F8</f>
        <v>45.445377495200795</v>
      </c>
      <c r="G2">
        <f>SQRT((C2-E2)^2+(D2-F2)^2)</f>
        <v>191.97049014658754</v>
      </c>
      <c r="H2">
        <f>SQRT((C2+E2)^2+(D2-F2)^2)</f>
        <v>193.65089487818295</v>
      </c>
      <c r="I2">
        <f>SQRT((C2-E2)^2+(D2+F2)^2)</f>
        <v>253.21906639161583</v>
      </c>
      <c r="J2">
        <f>1/G2^2</f>
        <v>2.7135076638165974E-05</v>
      </c>
      <c r="K2" s="1">
        <f>(1/H2^2)/J2</f>
        <v>0.9827203083098441</v>
      </c>
      <c r="L2" s="1">
        <f>(1/I2^2)/J2</f>
        <v>0.5747462429770108</v>
      </c>
      <c r="M2" s="1">
        <f>1+Step!D2*(Absorption!D2*K2*COS(B2*(H2-G2))+Absorption!K2*L2*COS(B2*(I2-G2)))</f>
        <v>2.512016330842534</v>
      </c>
      <c r="N2" s="1">
        <v>9.523544173472464</v>
      </c>
      <c r="O2" s="18">
        <v>9</v>
      </c>
      <c r="P2" s="18">
        <v>6</v>
      </c>
      <c r="Q2" s="18">
        <v>3</v>
      </c>
      <c r="R2" s="18">
        <v>0</v>
      </c>
      <c r="S2" s="18">
        <v>-3</v>
      </c>
      <c r="T2" s="18">
        <v>-6</v>
      </c>
      <c r="U2" s="18">
        <v>-9</v>
      </c>
      <c r="V2" s="1">
        <f>20*LOG(Bass!D2*M2)</f>
        <v>-4.686702880726559</v>
      </c>
    </row>
    <row r="3" spans="1:22" ht="12.75">
      <c r="A3">
        <f aca="true" t="shared" si="0" ref="A3:A66">34400/N3</f>
        <v>3437.6186708680225</v>
      </c>
      <c r="B3">
        <f aca="true" t="shared" si="1" ref="B3:B66">2*PI()/A3</f>
        <v>0.0018277726265644929</v>
      </c>
      <c r="C3">
        <f aca="true" t="shared" si="2" ref="C3:I3">C2</f>
        <v>162</v>
      </c>
      <c r="D3">
        <f t="shared" si="2"/>
        <v>150</v>
      </c>
      <c r="E3">
        <f t="shared" si="2"/>
        <v>1</v>
      </c>
      <c r="F3">
        <f t="shared" si="2"/>
        <v>45.445377495200795</v>
      </c>
      <c r="G3">
        <f t="shared" si="2"/>
        <v>191.97049014658754</v>
      </c>
      <c r="H3">
        <f t="shared" si="2"/>
        <v>193.65089487818295</v>
      </c>
      <c r="I3">
        <f t="shared" si="2"/>
        <v>253.21906639161583</v>
      </c>
      <c r="J3">
        <f aca="true" t="shared" si="3" ref="J3:J66">1/G3^2</f>
        <v>2.7135076638165974E-05</v>
      </c>
      <c r="K3" s="1">
        <f aca="true" t="shared" si="4" ref="K3:K66">(1/H3^2)/J3</f>
        <v>0.9827203083098441</v>
      </c>
      <c r="L3" s="1">
        <f aca="true" t="shared" si="5" ref="L3:L66">(1/I3^2)/J3</f>
        <v>0.5747462429770108</v>
      </c>
      <c r="M3" s="1">
        <f>1+Step!D3*(Absorption!D3*K3*COS(B3*(H3-G3))+Absorption!K3*L3*COS(B3*(I3-G3)))</f>
        <v>2.509606408530196</v>
      </c>
      <c r="N3" s="1">
        <v>10.00692726378338</v>
      </c>
      <c r="O3" s="18">
        <v>9</v>
      </c>
      <c r="P3" s="18">
        <v>6</v>
      </c>
      <c r="Q3" s="18">
        <v>3</v>
      </c>
      <c r="R3" s="18">
        <v>0</v>
      </c>
      <c r="S3" s="18">
        <v>-3</v>
      </c>
      <c r="T3" s="18">
        <v>-6</v>
      </c>
      <c r="U3" s="18">
        <v>-9</v>
      </c>
      <c r="V3" s="1">
        <f>20*LOG(Bass!D3*M3)</f>
        <v>-3.5747912137959093</v>
      </c>
    </row>
    <row r="4" spans="1:22" ht="12.75">
      <c r="A4">
        <f t="shared" si="0"/>
        <v>3271.5650269639054</v>
      </c>
      <c r="B4">
        <f t="shared" si="1"/>
        <v>0.0019205442213112726</v>
      </c>
      <c r="C4">
        <f aca="true" t="shared" si="6" ref="C4:D67">C3</f>
        <v>162</v>
      </c>
      <c r="D4">
        <f t="shared" si="6"/>
        <v>150</v>
      </c>
      <c r="E4">
        <f aca="true" t="shared" si="7" ref="E4:E67">E3</f>
        <v>1</v>
      </c>
      <c r="F4">
        <f aca="true" t="shared" si="8" ref="F4:F67">F3</f>
        <v>45.445377495200795</v>
      </c>
      <c r="G4">
        <f aca="true" t="shared" si="9" ref="G4:G67">G3</f>
        <v>191.97049014658754</v>
      </c>
      <c r="H4">
        <f aca="true" t="shared" si="10" ref="H4:H67">H3</f>
        <v>193.65089487818295</v>
      </c>
      <c r="I4">
        <f aca="true" t="shared" si="11" ref="I4:I67">I3</f>
        <v>253.21906639161583</v>
      </c>
      <c r="J4">
        <f t="shared" si="3"/>
        <v>2.7135076638165974E-05</v>
      </c>
      <c r="K4" s="1">
        <f t="shared" si="4"/>
        <v>0.9827203083098441</v>
      </c>
      <c r="L4" s="1">
        <f t="shared" si="5"/>
        <v>0.5747462429770108</v>
      </c>
      <c r="M4" s="1">
        <f>1+Step!D4*(Absorption!D4*K4*COS(B4*(H4-G4))+Absorption!K4*L4*COS(B4*(I4-G4)))</f>
        <v>2.5070638214334204</v>
      </c>
      <c r="N4" s="1">
        <v>10.514845254940283</v>
      </c>
      <c r="O4" s="18">
        <v>9</v>
      </c>
      <c r="P4" s="18">
        <v>6</v>
      </c>
      <c r="Q4" s="18">
        <v>3</v>
      </c>
      <c r="R4" s="18">
        <v>0</v>
      </c>
      <c r="S4" s="18">
        <v>-3</v>
      </c>
      <c r="T4" s="18">
        <v>-6</v>
      </c>
      <c r="U4" s="18">
        <v>-9</v>
      </c>
      <c r="V4" s="1">
        <f>20*LOG(Bass!D4*M4)</f>
        <v>-2.5519205666831484</v>
      </c>
    </row>
    <row r="5" spans="1:22" ht="12.75">
      <c r="A5">
        <f t="shared" si="0"/>
        <v>3113.532578920606</v>
      </c>
      <c r="B5">
        <f t="shared" si="1"/>
        <v>0.0020180245903698977</v>
      </c>
      <c r="C5">
        <f t="shared" si="6"/>
        <v>162</v>
      </c>
      <c r="D5">
        <f t="shared" si="6"/>
        <v>150</v>
      </c>
      <c r="E5">
        <f t="shared" si="7"/>
        <v>1</v>
      </c>
      <c r="F5">
        <f t="shared" si="8"/>
        <v>45.445377495200795</v>
      </c>
      <c r="G5">
        <f t="shared" si="9"/>
        <v>191.97049014658754</v>
      </c>
      <c r="H5">
        <f t="shared" si="10"/>
        <v>193.65089487818295</v>
      </c>
      <c r="I5">
        <f t="shared" si="11"/>
        <v>253.21906639161583</v>
      </c>
      <c r="J5">
        <f t="shared" si="3"/>
        <v>2.7135076638165974E-05</v>
      </c>
      <c r="K5" s="1">
        <f t="shared" si="4"/>
        <v>0.9827203083098441</v>
      </c>
      <c r="L5" s="1">
        <f t="shared" si="5"/>
        <v>0.5747462429770108</v>
      </c>
      <c r="M5" s="1">
        <f>1+Step!D5*(Absorption!D5*K5*COS(B5*(H5-G5))+Absorption!K5*L5*COS(B5*(I5-G5)))</f>
        <v>2.5043808211650846</v>
      </c>
      <c r="N5" s="1">
        <v>11.048543456039805</v>
      </c>
      <c r="O5" s="18">
        <v>9</v>
      </c>
      <c r="P5" s="18">
        <v>6</v>
      </c>
      <c r="Q5" s="18">
        <v>3</v>
      </c>
      <c r="R5" s="18">
        <v>0</v>
      </c>
      <c r="S5" s="18">
        <v>-3</v>
      </c>
      <c r="T5" s="18">
        <v>-6</v>
      </c>
      <c r="U5" s="18">
        <v>-9</v>
      </c>
      <c r="V5" s="1">
        <f>20*LOG(Bass!D5*M5)</f>
        <v>-1.6133394711610936</v>
      </c>
    </row>
    <row r="6" spans="1:22" ht="12.75">
      <c r="A6">
        <f t="shared" si="0"/>
        <v>2963.133864099395</v>
      </c>
      <c r="B6">
        <f t="shared" si="1"/>
        <v>0.0021204527352966136</v>
      </c>
      <c r="C6">
        <f t="shared" si="6"/>
        <v>162</v>
      </c>
      <c r="D6">
        <f t="shared" si="6"/>
        <v>150</v>
      </c>
      <c r="E6">
        <f t="shared" si="7"/>
        <v>1</v>
      </c>
      <c r="F6">
        <f t="shared" si="8"/>
        <v>45.445377495200795</v>
      </c>
      <c r="G6">
        <f t="shared" si="9"/>
        <v>191.97049014658754</v>
      </c>
      <c r="H6">
        <f t="shared" si="10"/>
        <v>193.65089487818295</v>
      </c>
      <c r="I6">
        <f t="shared" si="11"/>
        <v>253.21906639161583</v>
      </c>
      <c r="J6">
        <f t="shared" si="3"/>
        <v>2.7135076638165974E-05</v>
      </c>
      <c r="K6" s="1">
        <f t="shared" si="4"/>
        <v>0.9827203083098441</v>
      </c>
      <c r="L6" s="1">
        <f t="shared" si="5"/>
        <v>0.5747462429770108</v>
      </c>
      <c r="M6" s="1">
        <f>1+Step!D6*(Absorption!D6*K6*COS(B6*(H6-G6))+Absorption!K6*L6*COS(B6*(I6-G6)))</f>
        <v>2.5015491706805157</v>
      </c>
      <c r="N6" s="1">
        <v>11.60933038388241</v>
      </c>
      <c r="O6" s="18">
        <v>9</v>
      </c>
      <c r="P6" s="18">
        <v>6</v>
      </c>
      <c r="Q6" s="18">
        <v>3</v>
      </c>
      <c r="R6" s="18">
        <v>0</v>
      </c>
      <c r="S6" s="18">
        <v>-3</v>
      </c>
      <c r="T6" s="18">
        <v>-6</v>
      </c>
      <c r="U6" s="18">
        <v>-9</v>
      </c>
      <c r="V6" s="1">
        <f>20*LOG(Bass!D6*M6)</f>
        <v>-0.754085658522774</v>
      </c>
    </row>
    <row r="7" spans="1:22" ht="12.75">
      <c r="A7">
        <f t="shared" si="0"/>
        <v>2820.0001361850227</v>
      </c>
      <c r="B7">
        <f t="shared" si="1"/>
        <v>0.002228079788563294</v>
      </c>
      <c r="C7">
        <f t="shared" si="6"/>
        <v>162</v>
      </c>
      <c r="D7">
        <f t="shared" si="6"/>
        <v>150</v>
      </c>
      <c r="E7">
        <f t="shared" si="7"/>
        <v>1</v>
      </c>
      <c r="F7">
        <f t="shared" si="8"/>
        <v>45.445377495200795</v>
      </c>
      <c r="G7">
        <f t="shared" si="9"/>
        <v>191.97049014658754</v>
      </c>
      <c r="H7">
        <f t="shared" si="10"/>
        <v>193.65089487818295</v>
      </c>
      <c r="I7">
        <f t="shared" si="11"/>
        <v>253.21906639161583</v>
      </c>
      <c r="J7">
        <f t="shared" si="3"/>
        <v>2.7135076638165974E-05</v>
      </c>
      <c r="K7" s="1">
        <f t="shared" si="4"/>
        <v>0.9827203083098441</v>
      </c>
      <c r="L7" s="1">
        <f t="shared" si="5"/>
        <v>0.5747462429770108</v>
      </c>
      <c r="M7" s="1">
        <f>1+Step!D7*(Absorption!D7*K7*COS(B7*(H7-G7))+Absorption!K7*L7*COS(B7*(I7-G7)))</f>
        <v>2.498560111253928</v>
      </c>
      <c r="N7" s="1">
        <v>12.19858097118297</v>
      </c>
      <c r="O7" s="18">
        <v>9</v>
      </c>
      <c r="P7" s="18">
        <v>6</v>
      </c>
      <c r="Q7" s="18">
        <v>3</v>
      </c>
      <c r="R7" s="18">
        <v>0</v>
      </c>
      <c r="S7" s="18">
        <v>-3</v>
      </c>
      <c r="T7" s="18">
        <v>-6</v>
      </c>
      <c r="U7" s="18">
        <v>-9</v>
      </c>
      <c r="V7" s="1">
        <f>20*LOG(Bass!D7*M7)</f>
        <v>0.030898175267199297</v>
      </c>
    </row>
    <row r="8" spans="1:22" ht="12.75">
      <c r="A8">
        <f t="shared" si="0"/>
        <v>2683.780461096573</v>
      </c>
      <c r="B8">
        <f t="shared" si="1"/>
        <v>0.002341169629281943</v>
      </c>
      <c r="C8">
        <f t="shared" si="6"/>
        <v>162</v>
      </c>
      <c r="D8">
        <f t="shared" si="6"/>
        <v>150</v>
      </c>
      <c r="E8">
        <f t="shared" si="7"/>
        <v>1</v>
      </c>
      <c r="F8">
        <f t="shared" si="8"/>
        <v>45.445377495200795</v>
      </c>
      <c r="G8">
        <f t="shared" si="9"/>
        <v>191.97049014658754</v>
      </c>
      <c r="H8">
        <f t="shared" si="10"/>
        <v>193.65089487818295</v>
      </c>
      <c r="I8">
        <f t="shared" si="11"/>
        <v>253.21906639161583</v>
      </c>
      <c r="J8">
        <f t="shared" si="3"/>
        <v>2.7135076638165974E-05</v>
      </c>
      <c r="K8" s="1">
        <f t="shared" si="4"/>
        <v>0.9827203083098441</v>
      </c>
      <c r="L8" s="1">
        <f t="shared" si="5"/>
        <v>0.5747462429770108</v>
      </c>
      <c r="M8" s="1">
        <f>1+Step!D8*(Absorption!D8*K8*COS(B8*(H8-G8))+Absorption!K8*L8*COS(B8*(I8-G8)))</f>
        <v>2.4954043272095414</v>
      </c>
      <c r="N8" s="1">
        <v>12.817739937619343</v>
      </c>
      <c r="O8" s="18">
        <v>9</v>
      </c>
      <c r="P8" s="18">
        <v>6</v>
      </c>
      <c r="Q8" s="18">
        <v>3</v>
      </c>
      <c r="R8" s="18">
        <v>0</v>
      </c>
      <c r="S8" s="18">
        <v>-3</v>
      </c>
      <c r="T8" s="18">
        <v>-6</v>
      </c>
      <c r="U8" s="18">
        <v>-9</v>
      </c>
      <c r="V8" s="1">
        <f>20*LOG(Bass!D8*M8)</f>
        <v>0.7466641268315457</v>
      </c>
    </row>
    <row r="9" spans="1:22" ht="12.75">
      <c r="A9">
        <f t="shared" si="0"/>
        <v>2554.140856570214</v>
      </c>
      <c r="B9">
        <f t="shared" si="1"/>
        <v>0.0024599995301812986</v>
      </c>
      <c r="C9">
        <f t="shared" si="6"/>
        <v>162</v>
      </c>
      <c r="D9">
        <f t="shared" si="6"/>
        <v>150</v>
      </c>
      <c r="E9">
        <f t="shared" si="7"/>
        <v>1</v>
      </c>
      <c r="F9">
        <f t="shared" si="8"/>
        <v>45.445377495200795</v>
      </c>
      <c r="G9">
        <f t="shared" si="9"/>
        <v>191.97049014658754</v>
      </c>
      <c r="H9">
        <f t="shared" si="10"/>
        <v>193.65089487818295</v>
      </c>
      <c r="I9">
        <f t="shared" si="11"/>
        <v>253.21906639161583</v>
      </c>
      <c r="J9">
        <f t="shared" si="3"/>
        <v>2.7135076638165974E-05</v>
      </c>
      <c r="K9" s="1">
        <f t="shared" si="4"/>
        <v>0.9827203083098441</v>
      </c>
      <c r="L9" s="1">
        <f t="shared" si="5"/>
        <v>0.5747462429770108</v>
      </c>
      <c r="M9" s="1">
        <f>1+Step!D9*(Absorption!D9*K9*COS(B9*(H9-G9))+Absorption!K9*L9*COS(B9*(I9-G9)))</f>
        <v>2.4920719082826617</v>
      </c>
      <c r="N9" s="1">
        <v>13.468325331984028</v>
      </c>
      <c r="O9" s="18">
        <v>9</v>
      </c>
      <c r="P9" s="18">
        <v>6</v>
      </c>
      <c r="Q9" s="18">
        <v>3</v>
      </c>
      <c r="R9" s="18">
        <v>0</v>
      </c>
      <c r="S9" s="18">
        <v>-3</v>
      </c>
      <c r="T9" s="18">
        <v>-6</v>
      </c>
      <c r="U9" s="18">
        <v>-9</v>
      </c>
      <c r="V9" s="1">
        <f>20*LOG(Bass!D9*M9)</f>
        <v>1.398176124214605</v>
      </c>
    </row>
    <row r="10" spans="1:22" ht="12.75">
      <c r="A10">
        <f t="shared" si="0"/>
        <v>2430.763473304265</v>
      </c>
      <c r="B10">
        <f t="shared" si="1"/>
        <v>0.0025848608374218003</v>
      </c>
      <c r="C10">
        <f t="shared" si="6"/>
        <v>162</v>
      </c>
      <c r="D10">
        <f t="shared" si="6"/>
        <v>150</v>
      </c>
      <c r="E10">
        <f t="shared" si="7"/>
        <v>1</v>
      </c>
      <c r="F10">
        <f t="shared" si="8"/>
        <v>45.445377495200795</v>
      </c>
      <c r="G10">
        <f t="shared" si="9"/>
        <v>191.97049014658754</v>
      </c>
      <c r="H10">
        <f t="shared" si="10"/>
        <v>193.65089487818295</v>
      </c>
      <c r="I10">
        <f t="shared" si="11"/>
        <v>253.21906639161583</v>
      </c>
      <c r="J10">
        <f t="shared" si="3"/>
        <v>2.7135076638165974E-05</v>
      </c>
      <c r="K10" s="1">
        <f t="shared" si="4"/>
        <v>0.9827203083098441</v>
      </c>
      <c r="L10" s="1">
        <f t="shared" si="5"/>
        <v>0.5747462429770108</v>
      </c>
      <c r="M10" s="1">
        <f>1+Step!D10*(Absorption!D10*K10*COS(B10*(H10-G10))+Absorption!K10*L10*COS(B10*(I10-G10)))</f>
        <v>2.488552309486856</v>
      </c>
      <c r="N10" s="1">
        <v>14.151932254123542</v>
      </c>
      <c r="O10" s="18">
        <v>9</v>
      </c>
      <c r="P10" s="18">
        <v>6</v>
      </c>
      <c r="Q10" s="18">
        <v>3</v>
      </c>
      <c r="R10" s="18">
        <v>0</v>
      </c>
      <c r="S10" s="18">
        <v>-3</v>
      </c>
      <c r="T10" s="18">
        <v>-6</v>
      </c>
      <c r="U10" s="18">
        <v>-9</v>
      </c>
      <c r="V10" s="1">
        <f>20*LOG(Bass!D10*M10)</f>
        <v>1.990244409772637</v>
      </c>
    </row>
    <row r="11" spans="1:22" ht="12.75">
      <c r="A11">
        <f t="shared" si="0"/>
        <v>2313.3458156589277</v>
      </c>
      <c r="B11">
        <f t="shared" si="1"/>
        <v>0.0027160596849156765</v>
      </c>
      <c r="C11">
        <f t="shared" si="6"/>
        <v>162</v>
      </c>
      <c r="D11">
        <f t="shared" si="6"/>
        <v>150</v>
      </c>
      <c r="E11">
        <f t="shared" si="7"/>
        <v>1</v>
      </c>
      <c r="F11">
        <f t="shared" si="8"/>
        <v>45.445377495200795</v>
      </c>
      <c r="G11">
        <f t="shared" si="9"/>
        <v>191.97049014658754</v>
      </c>
      <c r="H11">
        <f t="shared" si="10"/>
        <v>193.65089487818295</v>
      </c>
      <c r="I11">
        <f t="shared" si="11"/>
        <v>253.21906639161583</v>
      </c>
      <c r="J11">
        <f t="shared" si="3"/>
        <v>2.7135076638165974E-05</v>
      </c>
      <c r="K11" s="1">
        <f t="shared" si="4"/>
        <v>0.9827203083098441</v>
      </c>
      <c r="L11" s="1">
        <f t="shared" si="5"/>
        <v>0.5747462429770108</v>
      </c>
      <c r="M11" s="1">
        <f>1+Step!D11*(Absorption!D11*K11*COS(B11*(H11-G11))+Absorption!K11*L11*COS(B11*(I11-G11)))</f>
        <v>2.4848343083663376</v>
      </c>
      <c r="N11" s="1">
        <v>14.870236765790931</v>
      </c>
      <c r="O11" s="18">
        <v>9</v>
      </c>
      <c r="P11" s="18">
        <v>6</v>
      </c>
      <c r="Q11" s="18">
        <v>3</v>
      </c>
      <c r="R11" s="18">
        <v>0</v>
      </c>
      <c r="S11" s="18">
        <v>-3</v>
      </c>
      <c r="T11" s="18">
        <v>-6</v>
      </c>
      <c r="U11" s="18">
        <v>-9</v>
      </c>
      <c r="V11" s="1">
        <f>20*LOG(Bass!D11*M11)</f>
        <v>2.5274764579727345</v>
      </c>
    </row>
    <row r="12" spans="1:22" ht="12.75">
      <c r="A12">
        <f t="shared" si="0"/>
        <v>2201.6</v>
      </c>
      <c r="B12">
        <f t="shared" si="1"/>
        <v>0.0028539177449035187</v>
      </c>
      <c r="C12">
        <f t="shared" si="6"/>
        <v>162</v>
      </c>
      <c r="D12">
        <f t="shared" si="6"/>
        <v>150</v>
      </c>
      <c r="E12">
        <f t="shared" si="7"/>
        <v>1</v>
      </c>
      <c r="F12">
        <f t="shared" si="8"/>
        <v>45.445377495200795</v>
      </c>
      <c r="G12">
        <f t="shared" si="9"/>
        <v>191.97049014658754</v>
      </c>
      <c r="H12">
        <f t="shared" si="10"/>
        <v>193.65089487818295</v>
      </c>
      <c r="I12">
        <f t="shared" si="11"/>
        <v>253.21906639161583</v>
      </c>
      <c r="J12">
        <f t="shared" si="3"/>
        <v>2.7135076638165974E-05</v>
      </c>
      <c r="K12" s="1">
        <f t="shared" si="4"/>
        <v>0.9827203083098441</v>
      </c>
      <c r="L12" s="1">
        <f t="shared" si="5"/>
        <v>0.5747462429770108</v>
      </c>
      <c r="M12" s="1">
        <f>1+Step!D12*(Absorption!D12*K12*COS(B12*(H12-G12))+Absorption!K12*L12*COS(B12*(I12-G12)))</f>
        <v>2.480905959518501</v>
      </c>
      <c r="N12" s="1">
        <v>15.625</v>
      </c>
      <c r="O12" s="18">
        <v>9</v>
      </c>
      <c r="P12" s="18">
        <v>6</v>
      </c>
      <c r="Q12" s="18">
        <v>3</v>
      </c>
      <c r="R12" s="18">
        <v>0</v>
      </c>
      <c r="S12" s="18">
        <v>-3</v>
      </c>
      <c r="T12" s="18">
        <v>-6</v>
      </c>
      <c r="U12" s="18">
        <v>-9</v>
      </c>
      <c r="V12" s="1">
        <f>20*LOG(Bass!D12*M12)</f>
        <v>3.014242571196901</v>
      </c>
    </row>
    <row r="13" spans="1:22" ht="12.75">
      <c r="A13">
        <f t="shared" si="0"/>
        <v>2095.2520488681803</v>
      </c>
      <c r="B13">
        <f t="shared" si="1"/>
        <v>0.002998773016627597</v>
      </c>
      <c r="C13">
        <f t="shared" si="6"/>
        <v>162</v>
      </c>
      <c r="D13">
        <f t="shared" si="6"/>
        <v>150</v>
      </c>
      <c r="E13">
        <f t="shared" si="7"/>
        <v>1</v>
      </c>
      <c r="F13">
        <f t="shared" si="8"/>
        <v>45.445377495200795</v>
      </c>
      <c r="G13">
        <f t="shared" si="9"/>
        <v>191.97049014658754</v>
      </c>
      <c r="H13">
        <f t="shared" si="10"/>
        <v>193.65089487818295</v>
      </c>
      <c r="I13">
        <f t="shared" si="11"/>
        <v>253.21906639161583</v>
      </c>
      <c r="J13">
        <f t="shared" si="3"/>
        <v>2.7135076638165974E-05</v>
      </c>
      <c r="K13" s="1">
        <f t="shared" si="4"/>
        <v>0.9827203083098441</v>
      </c>
      <c r="L13" s="1">
        <f t="shared" si="5"/>
        <v>0.5747462429770108</v>
      </c>
      <c r="M13" s="1">
        <f>1+Step!D13*(Absorption!D13*K13*COS(B13*(H13-G13))+Absorption!K13*L13*COS(B13*(I13-G13)))</f>
        <v>2.4767545462807306</v>
      </c>
      <c r="N13" s="1">
        <v>16.418072478956553</v>
      </c>
      <c r="O13" s="18">
        <v>9</v>
      </c>
      <c r="P13" s="18">
        <v>6</v>
      </c>
      <c r="Q13" s="18">
        <v>3</v>
      </c>
      <c r="R13" s="18">
        <v>0</v>
      </c>
      <c r="S13" s="18">
        <v>-3</v>
      </c>
      <c r="T13" s="18">
        <v>-6</v>
      </c>
      <c r="U13" s="18">
        <v>-9</v>
      </c>
      <c r="V13" s="1">
        <f>20*LOG(Bass!D13*M13)</f>
        <v>3.454654014875464</v>
      </c>
    </row>
    <row r="14" spans="1:22" ht="12.75">
      <c r="A14">
        <f t="shared" si="0"/>
        <v>1994.0412192434171</v>
      </c>
      <c r="B14">
        <f t="shared" si="1"/>
        <v>0.0031509806550355885</v>
      </c>
      <c r="C14">
        <f t="shared" si="6"/>
        <v>162</v>
      </c>
      <c r="D14">
        <f t="shared" si="6"/>
        <v>150</v>
      </c>
      <c r="E14">
        <f t="shared" si="7"/>
        <v>1</v>
      </c>
      <c r="F14">
        <f t="shared" si="8"/>
        <v>45.445377495200795</v>
      </c>
      <c r="G14">
        <f t="shared" si="9"/>
        <v>191.97049014658754</v>
      </c>
      <c r="H14">
        <f t="shared" si="10"/>
        <v>193.65089487818295</v>
      </c>
      <c r="I14">
        <f t="shared" si="11"/>
        <v>253.21906639161583</v>
      </c>
      <c r="J14">
        <f t="shared" si="3"/>
        <v>2.7135076638165974E-05</v>
      </c>
      <c r="K14" s="1">
        <f t="shared" si="4"/>
        <v>0.9827203083098441</v>
      </c>
      <c r="L14" s="1">
        <f t="shared" si="5"/>
        <v>0.5747462429770108</v>
      </c>
      <c r="M14" s="1">
        <f>1+Step!D14*(Absorption!D14*K14*COS(B14*(H14-G14))+Absorption!K14*L14*COS(B14*(I14-G14)))</f>
        <v>2.4723665294892054</v>
      </c>
      <c r="N14" s="1">
        <v>17.251398651153316</v>
      </c>
      <c r="O14" s="18">
        <v>9</v>
      </c>
      <c r="P14" s="18">
        <v>6</v>
      </c>
      <c r="Q14" s="18">
        <v>3</v>
      </c>
      <c r="R14" s="18">
        <v>0</v>
      </c>
      <c r="S14" s="18">
        <v>-3</v>
      </c>
      <c r="T14" s="18">
        <v>-6</v>
      </c>
      <c r="U14" s="18">
        <v>-9</v>
      </c>
      <c r="V14" s="1">
        <f>20*LOG(Bass!D14*M14)</f>
        <v>3.852551453342456</v>
      </c>
    </row>
    <row r="15" spans="1:22" ht="12.75">
      <c r="A15">
        <f t="shared" si="0"/>
        <v>1897.7193632573462</v>
      </c>
      <c r="B15">
        <f t="shared" si="1"/>
        <v>0.0033109138415465147</v>
      </c>
      <c r="C15">
        <f t="shared" si="6"/>
        <v>162</v>
      </c>
      <c r="D15">
        <f t="shared" si="6"/>
        <v>150</v>
      </c>
      <c r="E15">
        <f t="shared" si="7"/>
        <v>1</v>
      </c>
      <c r="F15">
        <f t="shared" si="8"/>
        <v>45.445377495200795</v>
      </c>
      <c r="G15">
        <f t="shared" si="9"/>
        <v>191.97049014658754</v>
      </c>
      <c r="H15">
        <f t="shared" si="10"/>
        <v>193.65089487818295</v>
      </c>
      <c r="I15">
        <f t="shared" si="11"/>
        <v>253.21906639161583</v>
      </c>
      <c r="J15">
        <f t="shared" si="3"/>
        <v>2.7135076638165974E-05</v>
      </c>
      <c r="K15" s="1">
        <f t="shared" si="4"/>
        <v>0.9827203083098441</v>
      </c>
      <c r="L15" s="1">
        <f t="shared" si="5"/>
        <v>0.5747462429770108</v>
      </c>
      <c r="M15" s="1">
        <f>1+Step!D15*(Absorption!D15*K15*COS(B15*(H15-G15))+Absorption!K15*L15*COS(B15*(I15-G15)))</f>
        <v>2.4677274932361826</v>
      </c>
      <c r="N15" s="1">
        <v>18.127021658752543</v>
      </c>
      <c r="O15" s="18">
        <v>9</v>
      </c>
      <c r="P15" s="18">
        <v>6</v>
      </c>
      <c r="Q15" s="18">
        <v>3</v>
      </c>
      <c r="R15" s="18">
        <v>0</v>
      </c>
      <c r="S15" s="18">
        <v>-3</v>
      </c>
      <c r="T15" s="18">
        <v>-6</v>
      </c>
      <c r="U15" s="18">
        <v>-9</v>
      </c>
      <c r="V15" s="1">
        <f>20*LOG(Bass!D15*M15)</f>
        <v>4.211501542190408</v>
      </c>
    </row>
    <row r="16" spans="1:22" ht="12.75">
      <c r="A16">
        <f t="shared" si="0"/>
        <v>1806.0503197864157</v>
      </c>
      <c r="B16">
        <f t="shared" si="1"/>
        <v>0.003478964699013834</v>
      </c>
      <c r="C16">
        <f t="shared" si="6"/>
        <v>162</v>
      </c>
      <c r="D16">
        <f t="shared" si="6"/>
        <v>150</v>
      </c>
      <c r="E16">
        <f t="shared" si="7"/>
        <v>1</v>
      </c>
      <c r="F16">
        <f t="shared" si="8"/>
        <v>45.445377495200795</v>
      </c>
      <c r="G16">
        <f t="shared" si="9"/>
        <v>191.97049014658754</v>
      </c>
      <c r="H16">
        <f t="shared" si="10"/>
        <v>193.65089487818295</v>
      </c>
      <c r="I16">
        <f t="shared" si="11"/>
        <v>253.21906639161583</v>
      </c>
      <c r="J16">
        <f t="shared" si="3"/>
        <v>2.7135076638165974E-05</v>
      </c>
      <c r="K16" s="1">
        <f t="shared" si="4"/>
        <v>0.9827203083098441</v>
      </c>
      <c r="L16" s="1">
        <f t="shared" si="5"/>
        <v>0.5747462429770108</v>
      </c>
      <c r="M16" s="1">
        <f>1+Step!D16*(Absorption!D16*K16*COS(B16*(H16-G16))+Absorption!K16*L16*COS(B16*(I16-G16)))</f>
        <v>2.4628220875775457</v>
      </c>
      <c r="N16" s="1">
        <v>19.04708834694493</v>
      </c>
      <c r="O16" s="18">
        <v>9</v>
      </c>
      <c r="P16" s="18">
        <v>6</v>
      </c>
      <c r="Q16" s="18">
        <v>3</v>
      </c>
      <c r="R16" s="18">
        <v>0</v>
      </c>
      <c r="S16" s="18">
        <v>-3</v>
      </c>
      <c r="T16" s="18">
        <v>-6</v>
      </c>
      <c r="U16" s="18">
        <v>-9</v>
      </c>
      <c r="V16" s="1">
        <f>20*LOG(Bass!D16*M16)</f>
        <v>4.5347997445910595</v>
      </c>
    </row>
    <row r="17" spans="1:22" ht="12.75">
      <c r="A17">
        <f t="shared" si="0"/>
        <v>1718.8093354340112</v>
      </c>
      <c r="B17">
        <f t="shared" si="1"/>
        <v>0.0036555452531289857</v>
      </c>
      <c r="C17">
        <f t="shared" si="6"/>
        <v>162</v>
      </c>
      <c r="D17">
        <f t="shared" si="6"/>
        <v>150</v>
      </c>
      <c r="E17">
        <f t="shared" si="7"/>
        <v>1</v>
      </c>
      <c r="F17">
        <f t="shared" si="8"/>
        <v>45.445377495200795</v>
      </c>
      <c r="G17">
        <f t="shared" si="9"/>
        <v>191.97049014658754</v>
      </c>
      <c r="H17">
        <f t="shared" si="10"/>
        <v>193.65089487818295</v>
      </c>
      <c r="I17">
        <f t="shared" si="11"/>
        <v>253.21906639161583</v>
      </c>
      <c r="J17">
        <f t="shared" si="3"/>
        <v>2.7135076638165974E-05</v>
      </c>
      <c r="K17" s="1">
        <f t="shared" si="4"/>
        <v>0.9827203083098441</v>
      </c>
      <c r="L17" s="1">
        <f t="shared" si="5"/>
        <v>0.5747462429770108</v>
      </c>
      <c r="M17" s="1">
        <f>1+Step!D17*(Absorption!D17*K17*COS(B17*(H17-G17))+Absorption!K17*L17*COS(B17*(I17-G17)))</f>
        <v>2.457633968175527</v>
      </c>
      <c r="N17" s="1">
        <v>20.01385452756676</v>
      </c>
      <c r="O17" s="18">
        <v>9</v>
      </c>
      <c r="P17" s="18">
        <v>6</v>
      </c>
      <c r="Q17" s="18">
        <v>3</v>
      </c>
      <c r="R17" s="18">
        <v>0</v>
      </c>
      <c r="S17" s="18">
        <v>-3</v>
      </c>
      <c r="T17" s="18">
        <v>-6</v>
      </c>
      <c r="U17" s="18">
        <v>-9</v>
      </c>
      <c r="V17" s="1">
        <f>20*LOG(Bass!D17*M17)</f>
        <v>4.82547770774231</v>
      </c>
    </row>
    <row r="18" spans="1:22" ht="12.75">
      <c r="A18">
        <f t="shared" si="0"/>
        <v>1635.7825134819527</v>
      </c>
      <c r="B18">
        <f t="shared" si="1"/>
        <v>0.0038410884426225453</v>
      </c>
      <c r="C18">
        <f t="shared" si="6"/>
        <v>162</v>
      </c>
      <c r="D18">
        <f t="shared" si="6"/>
        <v>150</v>
      </c>
      <c r="E18">
        <f t="shared" si="7"/>
        <v>1</v>
      </c>
      <c r="F18">
        <f t="shared" si="8"/>
        <v>45.445377495200795</v>
      </c>
      <c r="G18">
        <f t="shared" si="9"/>
        <v>191.97049014658754</v>
      </c>
      <c r="H18">
        <f t="shared" si="10"/>
        <v>193.65089487818295</v>
      </c>
      <c r="I18">
        <f t="shared" si="11"/>
        <v>253.21906639161583</v>
      </c>
      <c r="J18">
        <f t="shared" si="3"/>
        <v>2.7135076638165974E-05</v>
      </c>
      <c r="K18" s="1">
        <f t="shared" si="4"/>
        <v>0.9827203083098441</v>
      </c>
      <c r="L18" s="1">
        <f t="shared" si="5"/>
        <v>0.5747462429770108</v>
      </c>
      <c r="M18" s="1">
        <f>1+Step!D18*(Absorption!D18*K18*COS(B18*(H18-G18))+Absorption!K18*L18*COS(B18*(I18-G18)))</f>
        <v>2.4521457329041993</v>
      </c>
      <c r="N18" s="1">
        <v>21.029690509880567</v>
      </c>
      <c r="O18" s="18">
        <v>9</v>
      </c>
      <c r="P18" s="18">
        <v>6</v>
      </c>
      <c r="Q18" s="18">
        <v>3</v>
      </c>
      <c r="R18" s="18">
        <v>0</v>
      </c>
      <c r="S18" s="18">
        <v>-3</v>
      </c>
      <c r="T18" s="18">
        <v>-6</v>
      </c>
      <c r="U18" s="18">
        <v>-9</v>
      </c>
      <c r="V18" s="1">
        <f>20*LOG(Bass!D18*M18)</f>
        <v>5.086313818586934</v>
      </c>
    </row>
    <row r="19" spans="1:22" ht="12.75">
      <c r="A19">
        <f t="shared" si="0"/>
        <v>1556.766289460303</v>
      </c>
      <c r="B19">
        <f t="shared" si="1"/>
        <v>0.004036049180739795</v>
      </c>
      <c r="C19">
        <f t="shared" si="6"/>
        <v>162</v>
      </c>
      <c r="D19">
        <f t="shared" si="6"/>
        <v>150</v>
      </c>
      <c r="E19">
        <f t="shared" si="7"/>
        <v>1</v>
      </c>
      <c r="F19">
        <f t="shared" si="8"/>
        <v>45.445377495200795</v>
      </c>
      <c r="G19">
        <f t="shared" si="9"/>
        <v>191.97049014658754</v>
      </c>
      <c r="H19">
        <f t="shared" si="10"/>
        <v>193.65089487818295</v>
      </c>
      <c r="I19">
        <f t="shared" si="11"/>
        <v>253.21906639161583</v>
      </c>
      <c r="J19">
        <f t="shared" si="3"/>
        <v>2.7135076638165974E-05</v>
      </c>
      <c r="K19" s="1">
        <f t="shared" si="4"/>
        <v>0.9827203083098441</v>
      </c>
      <c r="L19" s="1">
        <f t="shared" si="5"/>
        <v>0.5747462429770108</v>
      </c>
      <c r="M19" s="1">
        <f>1+Step!D19*(Absorption!D19*K19*COS(B19*(H19-G19))+Absorption!K19*L19*COS(B19*(I19-G19)))</f>
        <v>2.44633885549948</v>
      </c>
      <c r="N19" s="1">
        <v>22.09708691207961</v>
      </c>
      <c r="O19" s="18">
        <v>9</v>
      </c>
      <c r="P19" s="18">
        <v>6</v>
      </c>
      <c r="Q19" s="18">
        <v>3</v>
      </c>
      <c r="R19" s="18">
        <v>0</v>
      </c>
      <c r="S19" s="18">
        <v>-3</v>
      </c>
      <c r="T19" s="18">
        <v>-6</v>
      </c>
      <c r="U19" s="18">
        <v>-9</v>
      </c>
      <c r="V19" s="1">
        <f>20*LOG(Bass!D19*M19)</f>
        <v>5.319845827957195</v>
      </c>
    </row>
    <row r="20" spans="1:22" ht="12.75">
      <c r="A20">
        <f t="shared" si="0"/>
        <v>1481.5669320496975</v>
      </c>
      <c r="B20">
        <f t="shared" si="1"/>
        <v>0.004240905470593227</v>
      </c>
      <c r="C20">
        <f t="shared" si="6"/>
        <v>162</v>
      </c>
      <c r="D20">
        <f t="shared" si="6"/>
        <v>150</v>
      </c>
      <c r="E20">
        <f t="shared" si="7"/>
        <v>1</v>
      </c>
      <c r="F20">
        <f t="shared" si="8"/>
        <v>45.445377495200795</v>
      </c>
      <c r="G20">
        <f t="shared" si="9"/>
        <v>191.97049014658754</v>
      </c>
      <c r="H20">
        <f t="shared" si="10"/>
        <v>193.65089487818295</v>
      </c>
      <c r="I20">
        <f t="shared" si="11"/>
        <v>253.21906639161583</v>
      </c>
      <c r="J20">
        <f t="shared" si="3"/>
        <v>2.7135076638165974E-05</v>
      </c>
      <c r="K20" s="1">
        <f t="shared" si="4"/>
        <v>0.9827203083098441</v>
      </c>
      <c r="L20" s="1">
        <f t="shared" si="5"/>
        <v>0.5747462429770108</v>
      </c>
      <c r="M20" s="1">
        <f>1+Step!D20*(Absorption!D20*K20*COS(B20*(H20-G20))+Absorption!K20*L20*COS(B20*(I20-G20)))</f>
        <v>2.4401936164034197</v>
      </c>
      <c r="N20" s="1">
        <v>23.21866076776482</v>
      </c>
      <c r="O20" s="18">
        <v>9</v>
      </c>
      <c r="P20" s="18">
        <v>6</v>
      </c>
      <c r="Q20" s="18">
        <v>3</v>
      </c>
      <c r="R20" s="18">
        <v>0</v>
      </c>
      <c r="S20" s="18">
        <v>-3</v>
      </c>
      <c r="T20" s="18">
        <v>-6</v>
      </c>
      <c r="U20" s="18">
        <v>-9</v>
      </c>
      <c r="V20" s="1">
        <f>20*LOG(Bass!D20*M20)</f>
        <v>5.528384674142519</v>
      </c>
    </row>
    <row r="21" spans="1:22" ht="12.75">
      <c r="A21">
        <f t="shared" si="0"/>
        <v>1410.0000680925114</v>
      </c>
      <c r="B21">
        <f t="shared" si="1"/>
        <v>0.004456159577126588</v>
      </c>
      <c r="C21">
        <f t="shared" si="6"/>
        <v>162</v>
      </c>
      <c r="D21">
        <f t="shared" si="6"/>
        <v>150</v>
      </c>
      <c r="E21">
        <f t="shared" si="7"/>
        <v>1</v>
      </c>
      <c r="F21">
        <f t="shared" si="8"/>
        <v>45.445377495200795</v>
      </c>
      <c r="G21">
        <f t="shared" si="9"/>
        <v>191.97049014658754</v>
      </c>
      <c r="H21">
        <f t="shared" si="10"/>
        <v>193.65089487818295</v>
      </c>
      <c r="I21">
        <f t="shared" si="11"/>
        <v>253.21906639161583</v>
      </c>
      <c r="J21">
        <f t="shared" si="3"/>
        <v>2.7135076638165974E-05</v>
      </c>
      <c r="K21" s="1">
        <f t="shared" si="4"/>
        <v>0.9827203083098441</v>
      </c>
      <c r="L21" s="1">
        <f t="shared" si="5"/>
        <v>0.5747462429770108</v>
      </c>
      <c r="M21" s="1">
        <f>1+Step!D21*(Absorption!D21*K21*COS(B21*(H21-G21))+Absorption!K21*L21*COS(B21*(I21-G21)))</f>
        <v>2.433689031037055</v>
      </c>
      <c r="N21" s="1">
        <v>24.39716194236594</v>
      </c>
      <c r="O21" s="18">
        <v>9</v>
      </c>
      <c r="P21" s="18">
        <v>6</v>
      </c>
      <c r="Q21" s="18">
        <v>3</v>
      </c>
      <c r="R21" s="18">
        <v>0</v>
      </c>
      <c r="S21" s="18">
        <v>-3</v>
      </c>
      <c r="T21" s="18">
        <v>-6</v>
      </c>
      <c r="U21" s="18">
        <v>-9</v>
      </c>
      <c r="V21" s="1">
        <f>20*LOG(Bass!D21*M21)</f>
        <v>5.714028843969652</v>
      </c>
    </row>
    <row r="22" spans="1:22" ht="12.75">
      <c r="A22">
        <f t="shared" si="0"/>
        <v>1341.8902305482866</v>
      </c>
      <c r="B22">
        <f t="shared" si="1"/>
        <v>0.004682339258563886</v>
      </c>
      <c r="C22">
        <f t="shared" si="6"/>
        <v>162</v>
      </c>
      <c r="D22">
        <f t="shared" si="6"/>
        <v>150</v>
      </c>
      <c r="E22">
        <f t="shared" si="7"/>
        <v>1</v>
      </c>
      <c r="F22">
        <f t="shared" si="8"/>
        <v>45.445377495200795</v>
      </c>
      <c r="G22">
        <f t="shared" si="9"/>
        <v>191.97049014658754</v>
      </c>
      <c r="H22">
        <f t="shared" si="10"/>
        <v>193.65089487818295</v>
      </c>
      <c r="I22">
        <f t="shared" si="11"/>
        <v>253.21906639161583</v>
      </c>
      <c r="J22">
        <f t="shared" si="3"/>
        <v>2.7135076638165974E-05</v>
      </c>
      <c r="K22" s="1">
        <f t="shared" si="4"/>
        <v>0.9827203083098441</v>
      </c>
      <c r="L22" s="1">
        <f t="shared" si="5"/>
        <v>0.5747462429770108</v>
      </c>
      <c r="M22" s="1">
        <f>1+Step!D22*(Absorption!D22*K22*COS(B22*(H22-G22))+Absorption!K22*L22*COS(B22*(I22-G22)))</f>
        <v>2.4268027758404647</v>
      </c>
      <c r="N22" s="1">
        <v>25.635479875238687</v>
      </c>
      <c r="O22" s="18">
        <v>9</v>
      </c>
      <c r="P22" s="18">
        <v>6</v>
      </c>
      <c r="Q22" s="18">
        <v>3</v>
      </c>
      <c r="R22" s="18">
        <v>0</v>
      </c>
      <c r="S22" s="18">
        <v>-3</v>
      </c>
      <c r="T22" s="18">
        <v>-6</v>
      </c>
      <c r="U22" s="18">
        <v>-9</v>
      </c>
      <c r="V22" s="1">
        <f>20*LOG(Bass!D22*M22)</f>
        <v>5.878678780850326</v>
      </c>
    </row>
    <row r="23" spans="1:22" ht="12.75">
      <c r="A23">
        <f t="shared" si="0"/>
        <v>1277.070428285107</v>
      </c>
      <c r="B23">
        <f t="shared" si="1"/>
        <v>0.004919999060362597</v>
      </c>
      <c r="C23">
        <f t="shared" si="6"/>
        <v>162</v>
      </c>
      <c r="D23">
        <f t="shared" si="6"/>
        <v>150</v>
      </c>
      <c r="E23">
        <f t="shared" si="7"/>
        <v>1</v>
      </c>
      <c r="F23">
        <f t="shared" si="8"/>
        <v>45.445377495200795</v>
      </c>
      <c r="G23">
        <f t="shared" si="9"/>
        <v>191.97049014658754</v>
      </c>
      <c r="H23">
        <f t="shared" si="10"/>
        <v>193.65089487818295</v>
      </c>
      <c r="I23">
        <f t="shared" si="11"/>
        <v>253.21906639161583</v>
      </c>
      <c r="J23">
        <f t="shared" si="3"/>
        <v>2.7135076638165974E-05</v>
      </c>
      <c r="K23" s="1">
        <f t="shared" si="4"/>
        <v>0.9827203083098441</v>
      </c>
      <c r="L23" s="1">
        <f t="shared" si="5"/>
        <v>0.5747462429770108</v>
      </c>
      <c r="M23" s="1">
        <f>1+Step!D23*(Absorption!D23*K23*COS(B23*(H23-G23))+Absorption!K23*L23*COS(B23*(I23-G23)))</f>
        <v>2.4195111125464397</v>
      </c>
      <c r="N23" s="1">
        <v>26.936650663968056</v>
      </c>
      <c r="O23" s="18">
        <v>9</v>
      </c>
      <c r="P23" s="18">
        <v>6</v>
      </c>
      <c r="Q23" s="18">
        <v>3</v>
      </c>
      <c r="R23" s="18">
        <v>0</v>
      </c>
      <c r="S23" s="18">
        <v>-3</v>
      </c>
      <c r="T23" s="18">
        <v>-6</v>
      </c>
      <c r="U23" s="18">
        <v>-9</v>
      </c>
      <c r="V23" s="1">
        <f>20*LOG(Bass!D23*M23)</f>
        <v>6.024050987209715</v>
      </c>
    </row>
    <row r="24" spans="1:22" ht="12.75">
      <c r="A24">
        <f t="shared" si="0"/>
        <v>1215.3817366521325</v>
      </c>
      <c r="B24">
        <f t="shared" si="1"/>
        <v>0.005169721674843601</v>
      </c>
      <c r="C24">
        <f t="shared" si="6"/>
        <v>162</v>
      </c>
      <c r="D24">
        <f t="shared" si="6"/>
        <v>150</v>
      </c>
      <c r="E24">
        <f t="shared" si="7"/>
        <v>1</v>
      </c>
      <c r="F24">
        <f t="shared" si="8"/>
        <v>45.445377495200795</v>
      </c>
      <c r="G24">
        <f t="shared" si="9"/>
        <v>191.97049014658754</v>
      </c>
      <c r="H24">
        <f t="shared" si="10"/>
        <v>193.65089487818295</v>
      </c>
      <c r="I24">
        <f t="shared" si="11"/>
        <v>253.21906639161583</v>
      </c>
      <c r="J24">
        <f t="shared" si="3"/>
        <v>2.7135076638165974E-05</v>
      </c>
      <c r="K24" s="1">
        <f t="shared" si="4"/>
        <v>0.9827203083098441</v>
      </c>
      <c r="L24" s="1">
        <f t="shared" si="5"/>
        <v>0.5747462429770108</v>
      </c>
      <c r="M24" s="1">
        <f>1+Step!D24*(Absorption!D24*K24*COS(B24*(H24-G24))+Absorption!K24*L24*COS(B24*(I24-G24)))</f>
        <v>2.4117888113098864</v>
      </c>
      <c r="N24" s="1">
        <v>28.303864508247084</v>
      </c>
      <c r="O24" s="18">
        <v>9</v>
      </c>
      <c r="P24" s="18">
        <v>6</v>
      </c>
      <c r="Q24" s="18">
        <v>3</v>
      </c>
      <c r="R24" s="18">
        <v>0</v>
      </c>
      <c r="S24" s="18">
        <v>-3</v>
      </c>
      <c r="T24" s="18">
        <v>-6</v>
      </c>
      <c r="U24" s="18">
        <v>-9</v>
      </c>
      <c r="V24" s="1">
        <f>20*LOG(Bass!D24*M24)</f>
        <v>6.151691577237734</v>
      </c>
    </row>
    <row r="25" spans="1:22" ht="12.75">
      <c r="A25">
        <f t="shared" si="0"/>
        <v>1156.6729078294638</v>
      </c>
      <c r="B25">
        <f t="shared" si="1"/>
        <v>0.005432119369831353</v>
      </c>
      <c r="C25">
        <f t="shared" si="6"/>
        <v>162</v>
      </c>
      <c r="D25">
        <f t="shared" si="6"/>
        <v>150</v>
      </c>
      <c r="E25">
        <f t="shared" si="7"/>
        <v>1</v>
      </c>
      <c r="F25">
        <f t="shared" si="8"/>
        <v>45.445377495200795</v>
      </c>
      <c r="G25">
        <f t="shared" si="9"/>
        <v>191.97049014658754</v>
      </c>
      <c r="H25">
        <f t="shared" si="10"/>
        <v>193.65089487818295</v>
      </c>
      <c r="I25">
        <f t="shared" si="11"/>
        <v>253.21906639161583</v>
      </c>
      <c r="J25">
        <f t="shared" si="3"/>
        <v>2.7135076638165974E-05</v>
      </c>
      <c r="K25" s="1">
        <f t="shared" si="4"/>
        <v>0.9827203083098441</v>
      </c>
      <c r="L25" s="1">
        <f t="shared" si="5"/>
        <v>0.5747462429770108</v>
      </c>
      <c r="M25" s="1">
        <f>1+Step!D25*(Absorption!D25*K25*COS(B25*(H25-G25))+Absorption!K25*L25*COS(B25*(I25-G25)))</f>
        <v>2.403609073503673</v>
      </c>
      <c r="N25" s="1">
        <v>29.740473531581863</v>
      </c>
      <c r="O25" s="18">
        <v>9</v>
      </c>
      <c r="P25" s="18">
        <v>6</v>
      </c>
      <c r="Q25" s="18">
        <v>3</v>
      </c>
      <c r="R25" s="18">
        <v>0</v>
      </c>
      <c r="S25" s="18">
        <v>-3</v>
      </c>
      <c r="T25" s="18">
        <v>-6</v>
      </c>
      <c r="U25" s="18">
        <v>-9</v>
      </c>
      <c r="V25" s="1">
        <f>20*LOG(Bass!D25*M25)</f>
        <v>6.26298911956841</v>
      </c>
    </row>
    <row r="26" spans="1:22" ht="12.75">
      <c r="A26">
        <f t="shared" si="0"/>
        <v>1100.8</v>
      </c>
      <c r="B26">
        <f t="shared" si="1"/>
        <v>0.0057078354898070375</v>
      </c>
      <c r="C26">
        <f t="shared" si="6"/>
        <v>162</v>
      </c>
      <c r="D26">
        <f t="shared" si="6"/>
        <v>150</v>
      </c>
      <c r="E26">
        <f t="shared" si="7"/>
        <v>1</v>
      </c>
      <c r="F26">
        <f t="shared" si="8"/>
        <v>45.445377495200795</v>
      </c>
      <c r="G26">
        <f t="shared" si="9"/>
        <v>191.97049014658754</v>
      </c>
      <c r="H26">
        <f t="shared" si="10"/>
        <v>193.65089487818295</v>
      </c>
      <c r="I26">
        <f t="shared" si="11"/>
        <v>253.21906639161583</v>
      </c>
      <c r="J26">
        <f t="shared" si="3"/>
        <v>2.7135076638165974E-05</v>
      </c>
      <c r="K26" s="1">
        <f t="shared" si="4"/>
        <v>0.9827203083098441</v>
      </c>
      <c r="L26" s="1">
        <f t="shared" si="5"/>
        <v>0.5747462429770108</v>
      </c>
      <c r="M26" s="1">
        <f>1+Step!D26*(Absorption!D26*K26*COS(B26*(H26-G26))+Absorption!K26*L26*COS(B26*(I26-G26)))</f>
        <v>2.394943455219015</v>
      </c>
      <c r="N26" s="1">
        <v>31.25</v>
      </c>
      <c r="O26" s="18">
        <v>9</v>
      </c>
      <c r="P26" s="18">
        <v>6</v>
      </c>
      <c r="Q26" s="18">
        <v>3</v>
      </c>
      <c r="R26" s="18">
        <v>0</v>
      </c>
      <c r="S26" s="18">
        <v>-3</v>
      </c>
      <c r="T26" s="18">
        <v>-6</v>
      </c>
      <c r="U26" s="18">
        <v>-9</v>
      </c>
      <c r="V26" s="1">
        <f>20*LOG(Bass!D26*M26)</f>
        <v>6.359186672795152</v>
      </c>
    </row>
    <row r="27" spans="1:22" ht="12.75">
      <c r="A27">
        <f t="shared" si="0"/>
        <v>1047.6260244340901</v>
      </c>
      <c r="B27">
        <f t="shared" si="1"/>
        <v>0.005997546033255194</v>
      </c>
      <c r="C27">
        <f t="shared" si="6"/>
        <v>162</v>
      </c>
      <c r="D27">
        <f t="shared" si="6"/>
        <v>150</v>
      </c>
      <c r="E27">
        <f t="shared" si="7"/>
        <v>1</v>
      </c>
      <c r="F27">
        <f t="shared" si="8"/>
        <v>45.445377495200795</v>
      </c>
      <c r="G27">
        <f t="shared" si="9"/>
        <v>191.97049014658754</v>
      </c>
      <c r="H27">
        <f t="shared" si="10"/>
        <v>193.65089487818295</v>
      </c>
      <c r="I27">
        <f t="shared" si="11"/>
        <v>253.21906639161583</v>
      </c>
      <c r="J27">
        <f t="shared" si="3"/>
        <v>2.7135076638165974E-05</v>
      </c>
      <c r="K27" s="1">
        <f t="shared" si="4"/>
        <v>0.9827203083098441</v>
      </c>
      <c r="L27" s="1">
        <f t="shared" si="5"/>
        <v>0.5747462429770108</v>
      </c>
      <c r="M27" s="1">
        <f>1+Step!D27*(Absorption!D27*K27*COS(B27*(H27-G27))+Absorption!K27*L27*COS(B27*(I27-G27)))</f>
        <v>2.3857617927814125</v>
      </c>
      <c r="N27" s="1">
        <v>32.836144957913106</v>
      </c>
      <c r="O27" s="18">
        <v>9</v>
      </c>
      <c r="P27" s="18">
        <v>6</v>
      </c>
      <c r="Q27" s="18">
        <v>3</v>
      </c>
      <c r="R27" s="18">
        <v>0</v>
      </c>
      <c r="S27" s="18">
        <v>-3</v>
      </c>
      <c r="T27" s="18">
        <v>-6</v>
      </c>
      <c r="U27" s="18">
        <v>-9</v>
      </c>
      <c r="V27" s="1">
        <f>20*LOG(Bass!D27*M27)</f>
        <v>6.441392963774803</v>
      </c>
    </row>
    <row r="28" spans="1:22" ht="12.75">
      <c r="A28">
        <f t="shared" si="0"/>
        <v>997.0206096217086</v>
      </c>
      <c r="B28">
        <f t="shared" si="1"/>
        <v>0.006301961310071177</v>
      </c>
      <c r="C28">
        <f t="shared" si="6"/>
        <v>162</v>
      </c>
      <c r="D28">
        <f t="shared" si="6"/>
        <v>150</v>
      </c>
      <c r="E28">
        <f t="shared" si="7"/>
        <v>1</v>
      </c>
      <c r="F28">
        <f t="shared" si="8"/>
        <v>45.445377495200795</v>
      </c>
      <c r="G28">
        <f t="shared" si="9"/>
        <v>191.97049014658754</v>
      </c>
      <c r="H28">
        <f t="shared" si="10"/>
        <v>193.65089487818295</v>
      </c>
      <c r="I28">
        <f t="shared" si="11"/>
        <v>253.21906639161583</v>
      </c>
      <c r="J28">
        <f t="shared" si="3"/>
        <v>2.7135076638165974E-05</v>
      </c>
      <c r="K28" s="1">
        <f t="shared" si="4"/>
        <v>0.9827203083098441</v>
      </c>
      <c r="L28" s="1">
        <f t="shared" si="5"/>
        <v>0.5747462429770108</v>
      </c>
      <c r="M28" s="1">
        <f>1+Step!D28*(Absorption!D28*K28*COS(B28*(H28-G28))+Absorption!K28*L28*COS(B28*(I28-G28)))</f>
        <v>2.376032131919221</v>
      </c>
      <c r="N28" s="1">
        <v>34.50279730230663</v>
      </c>
      <c r="O28" s="18">
        <v>9</v>
      </c>
      <c r="P28" s="18">
        <v>6</v>
      </c>
      <c r="Q28" s="18">
        <v>3</v>
      </c>
      <c r="R28" s="18">
        <v>0</v>
      </c>
      <c r="S28" s="18">
        <v>-3</v>
      </c>
      <c r="T28" s="18">
        <v>-6</v>
      </c>
      <c r="U28" s="18">
        <v>-9</v>
      </c>
      <c r="V28" s="1">
        <f>20*LOG(Bass!D28*M28)</f>
        <v>6.510592693012517</v>
      </c>
    </row>
    <row r="29" spans="1:22" ht="12.75">
      <c r="A29">
        <f t="shared" si="0"/>
        <v>948.8596816286731</v>
      </c>
      <c r="B29">
        <f t="shared" si="1"/>
        <v>0.0066218276830930295</v>
      </c>
      <c r="C29">
        <f t="shared" si="6"/>
        <v>162</v>
      </c>
      <c r="D29">
        <f t="shared" si="6"/>
        <v>150</v>
      </c>
      <c r="E29">
        <f t="shared" si="7"/>
        <v>1</v>
      </c>
      <c r="F29">
        <f t="shared" si="8"/>
        <v>45.445377495200795</v>
      </c>
      <c r="G29">
        <f t="shared" si="9"/>
        <v>191.97049014658754</v>
      </c>
      <c r="H29">
        <f t="shared" si="10"/>
        <v>193.65089487818295</v>
      </c>
      <c r="I29">
        <f t="shared" si="11"/>
        <v>253.21906639161583</v>
      </c>
      <c r="J29">
        <f t="shared" si="3"/>
        <v>2.7135076638165974E-05</v>
      </c>
      <c r="K29" s="1">
        <f t="shared" si="4"/>
        <v>0.9827203083098441</v>
      </c>
      <c r="L29" s="1">
        <f t="shared" si="5"/>
        <v>0.5747462429770108</v>
      </c>
      <c r="M29" s="1">
        <f>1+Step!D29*(Absorption!D29*K29*COS(B29*(H29-G29))+Absorption!K29*L29*COS(B29*(I29-G29)))</f>
        <v>2.3657206626100926</v>
      </c>
      <c r="N29" s="1">
        <v>36.25404331750509</v>
      </c>
      <c r="O29" s="18">
        <v>9</v>
      </c>
      <c r="P29" s="18">
        <v>6</v>
      </c>
      <c r="Q29" s="18">
        <v>3</v>
      </c>
      <c r="R29" s="18">
        <v>0</v>
      </c>
      <c r="S29" s="18">
        <v>-3</v>
      </c>
      <c r="T29" s="18">
        <v>-6</v>
      </c>
      <c r="U29" s="18">
        <v>-9</v>
      </c>
      <c r="V29" s="1">
        <f>20*LOG(Bass!D29*M29)</f>
        <v>6.567655976023477</v>
      </c>
    </row>
    <row r="30" spans="1:22" ht="12.75">
      <c r="A30">
        <f t="shared" si="0"/>
        <v>903.0251598932078</v>
      </c>
      <c r="B30">
        <f t="shared" si="1"/>
        <v>0.006957929398027668</v>
      </c>
      <c r="C30">
        <f t="shared" si="6"/>
        <v>162</v>
      </c>
      <c r="D30">
        <f t="shared" si="6"/>
        <v>150</v>
      </c>
      <c r="E30">
        <f t="shared" si="7"/>
        <v>1</v>
      </c>
      <c r="F30">
        <f t="shared" si="8"/>
        <v>45.445377495200795</v>
      </c>
      <c r="G30">
        <f t="shared" si="9"/>
        <v>191.97049014658754</v>
      </c>
      <c r="H30">
        <f t="shared" si="10"/>
        <v>193.65089487818295</v>
      </c>
      <c r="I30">
        <f t="shared" si="11"/>
        <v>253.21906639161583</v>
      </c>
      <c r="J30">
        <f t="shared" si="3"/>
        <v>2.7135076638165974E-05</v>
      </c>
      <c r="K30" s="1">
        <f t="shared" si="4"/>
        <v>0.9827203083098441</v>
      </c>
      <c r="L30" s="1">
        <f t="shared" si="5"/>
        <v>0.5747462429770108</v>
      </c>
      <c r="M30" s="1">
        <f>1+Step!D30*(Absorption!D30*K30*COS(B30*(H30-G30))+Absorption!K30*L30*COS(B30*(I30-G30)))</f>
        <v>2.3547916620904883</v>
      </c>
      <c r="N30" s="1">
        <v>38.09417669388986</v>
      </c>
      <c r="O30" s="18">
        <v>9</v>
      </c>
      <c r="P30" s="18">
        <v>6</v>
      </c>
      <c r="Q30" s="18">
        <v>3</v>
      </c>
      <c r="R30" s="18">
        <v>0</v>
      </c>
      <c r="S30" s="18">
        <v>-3</v>
      </c>
      <c r="T30" s="18">
        <v>-6</v>
      </c>
      <c r="U30" s="18">
        <v>-9</v>
      </c>
      <c r="V30" s="1">
        <f>20*LOG(Bass!D30*M30)</f>
        <v>6.613346946862933</v>
      </c>
    </row>
    <row r="31" spans="1:22" ht="12.75">
      <c r="A31">
        <f t="shared" si="0"/>
        <v>859.4046677170056</v>
      </c>
      <c r="B31">
        <f t="shared" si="1"/>
        <v>0.007311090506257971</v>
      </c>
      <c r="C31">
        <f t="shared" si="6"/>
        <v>162</v>
      </c>
      <c r="D31">
        <f t="shared" si="6"/>
        <v>150</v>
      </c>
      <c r="E31">
        <f t="shared" si="7"/>
        <v>1</v>
      </c>
      <c r="F31">
        <f t="shared" si="8"/>
        <v>45.445377495200795</v>
      </c>
      <c r="G31">
        <f t="shared" si="9"/>
        <v>191.97049014658754</v>
      </c>
      <c r="H31">
        <f t="shared" si="10"/>
        <v>193.65089487818295</v>
      </c>
      <c r="I31">
        <f t="shared" si="11"/>
        <v>253.21906639161583</v>
      </c>
      <c r="J31">
        <f t="shared" si="3"/>
        <v>2.7135076638165974E-05</v>
      </c>
      <c r="K31" s="1">
        <f t="shared" si="4"/>
        <v>0.9827203083098441</v>
      </c>
      <c r="L31" s="1">
        <f t="shared" si="5"/>
        <v>0.5747462429770108</v>
      </c>
      <c r="M31" s="1">
        <f>1+Step!D31*(Absorption!D31*K31*COS(B31*(H31-G31))+Absorption!K31*L31*COS(B31*(I31-G31)))</f>
        <v>2.3432074490565094</v>
      </c>
      <c r="N31" s="1">
        <v>40.02770905513352</v>
      </c>
      <c r="O31" s="18">
        <v>9</v>
      </c>
      <c r="P31" s="18">
        <v>6</v>
      </c>
      <c r="Q31" s="18">
        <v>3</v>
      </c>
      <c r="R31" s="18">
        <v>0</v>
      </c>
      <c r="S31" s="18">
        <v>-3</v>
      </c>
      <c r="T31" s="18">
        <v>-6</v>
      </c>
      <c r="U31" s="18">
        <v>-9</v>
      </c>
      <c r="V31" s="1">
        <f>20*LOG(Bass!D31*M31)</f>
        <v>6.648331561953559</v>
      </c>
    </row>
    <row r="32" spans="1:22" ht="12.75">
      <c r="A32">
        <f t="shared" si="0"/>
        <v>817.8912567409764</v>
      </c>
      <c r="B32">
        <f t="shared" si="1"/>
        <v>0.0076821768852450905</v>
      </c>
      <c r="C32">
        <f t="shared" si="6"/>
        <v>162</v>
      </c>
      <c r="D32">
        <f t="shared" si="6"/>
        <v>150</v>
      </c>
      <c r="E32">
        <f t="shared" si="7"/>
        <v>1</v>
      </c>
      <c r="F32">
        <f t="shared" si="8"/>
        <v>45.445377495200795</v>
      </c>
      <c r="G32">
        <f t="shared" si="9"/>
        <v>191.97049014658754</v>
      </c>
      <c r="H32">
        <f t="shared" si="10"/>
        <v>193.65089487818295</v>
      </c>
      <c r="I32">
        <f t="shared" si="11"/>
        <v>253.21906639161583</v>
      </c>
      <c r="J32">
        <f t="shared" si="3"/>
        <v>2.7135076638165974E-05</v>
      </c>
      <c r="K32" s="1">
        <f t="shared" si="4"/>
        <v>0.9827203083098441</v>
      </c>
      <c r="L32" s="1">
        <f t="shared" si="5"/>
        <v>0.5747462429770108</v>
      </c>
      <c r="M32" s="1">
        <f>1+Step!D32*(Absorption!D32*K32*COS(B32*(H32-G32))+Absorption!K32*L32*COS(B32*(I32-G32)))</f>
        <v>2.3309283527226743</v>
      </c>
      <c r="N32" s="1">
        <v>42.05938101976113</v>
      </c>
      <c r="O32" s="18">
        <v>9</v>
      </c>
      <c r="P32" s="18">
        <v>6</v>
      </c>
      <c r="Q32" s="18">
        <v>3</v>
      </c>
      <c r="R32" s="18">
        <v>0</v>
      </c>
      <c r="S32" s="18">
        <v>-3</v>
      </c>
      <c r="T32" s="18">
        <v>-6</v>
      </c>
      <c r="U32" s="18">
        <v>-9</v>
      </c>
      <c r="V32" s="1">
        <f>20*LOG(Bass!D32*M32)</f>
        <v>6.673184650472047</v>
      </c>
    </row>
    <row r="33" spans="1:22" ht="12.75">
      <c r="A33">
        <f t="shared" si="0"/>
        <v>778.3831447301515</v>
      </c>
      <c r="B33">
        <f t="shared" si="1"/>
        <v>0.00807209836147959</v>
      </c>
      <c r="C33">
        <f t="shared" si="6"/>
        <v>162</v>
      </c>
      <c r="D33">
        <f t="shared" si="6"/>
        <v>150</v>
      </c>
      <c r="E33">
        <f t="shared" si="7"/>
        <v>1</v>
      </c>
      <c r="F33">
        <f t="shared" si="8"/>
        <v>45.445377495200795</v>
      </c>
      <c r="G33">
        <f t="shared" si="9"/>
        <v>191.97049014658754</v>
      </c>
      <c r="H33">
        <f t="shared" si="10"/>
        <v>193.65089487818295</v>
      </c>
      <c r="I33">
        <f t="shared" si="11"/>
        <v>253.21906639161583</v>
      </c>
      <c r="J33">
        <f t="shared" si="3"/>
        <v>2.7135076638165974E-05</v>
      </c>
      <c r="K33" s="1">
        <f t="shared" si="4"/>
        <v>0.9827203083098441</v>
      </c>
      <c r="L33" s="1">
        <f t="shared" si="5"/>
        <v>0.5747462429770108</v>
      </c>
      <c r="M33" s="1">
        <f>1+Step!D33*(Absorption!D33*K33*COS(B33*(H33-G33))+Absorption!K33*L33*COS(B33*(I33-G33)))</f>
        <v>2.317912701152574</v>
      </c>
      <c r="N33" s="1">
        <v>44.19417382415922</v>
      </c>
      <c r="O33" s="18">
        <v>9</v>
      </c>
      <c r="P33" s="18">
        <v>6</v>
      </c>
      <c r="Q33" s="18">
        <v>3</v>
      </c>
      <c r="R33" s="18">
        <v>0</v>
      </c>
      <c r="S33" s="18">
        <v>-3</v>
      </c>
      <c r="T33" s="18">
        <v>-6</v>
      </c>
      <c r="U33" s="18">
        <v>-9</v>
      </c>
      <c r="V33" s="1">
        <f>20*LOG(Bass!D33*M33)</f>
        <v>6.688396263120745</v>
      </c>
    </row>
    <row r="34" spans="1:22" ht="12.75">
      <c r="A34">
        <f t="shared" si="0"/>
        <v>740.7834660248487</v>
      </c>
      <c r="B34">
        <f t="shared" si="1"/>
        <v>0.008481810941186455</v>
      </c>
      <c r="C34">
        <f t="shared" si="6"/>
        <v>162</v>
      </c>
      <c r="D34">
        <f t="shared" si="6"/>
        <v>150</v>
      </c>
      <c r="E34">
        <f t="shared" si="7"/>
        <v>1</v>
      </c>
      <c r="F34">
        <f t="shared" si="8"/>
        <v>45.445377495200795</v>
      </c>
      <c r="G34">
        <f t="shared" si="9"/>
        <v>191.97049014658754</v>
      </c>
      <c r="H34">
        <f t="shared" si="10"/>
        <v>193.65089487818295</v>
      </c>
      <c r="I34">
        <f t="shared" si="11"/>
        <v>253.21906639161583</v>
      </c>
      <c r="J34">
        <f t="shared" si="3"/>
        <v>2.7135076638165974E-05</v>
      </c>
      <c r="K34" s="1">
        <f t="shared" si="4"/>
        <v>0.9827203083098441</v>
      </c>
      <c r="L34" s="1">
        <f t="shared" si="5"/>
        <v>0.5747462429770108</v>
      </c>
      <c r="M34" s="1">
        <f>1+Step!D34*(Absorption!D34*K34*COS(B34*(H34-G34))+Absorption!K34*L34*COS(B34*(I34-G34)))</f>
        <v>2.3041168341461935</v>
      </c>
      <c r="N34" s="1">
        <v>46.43732153552964</v>
      </c>
      <c r="O34" s="18">
        <v>9</v>
      </c>
      <c r="P34" s="18">
        <v>6</v>
      </c>
      <c r="Q34" s="18">
        <v>3</v>
      </c>
      <c r="R34" s="18">
        <v>0</v>
      </c>
      <c r="S34" s="18">
        <v>-3</v>
      </c>
      <c r="T34" s="18">
        <v>-6</v>
      </c>
      <c r="U34" s="18">
        <v>-9</v>
      </c>
      <c r="V34" s="1">
        <f>20*LOG(Bass!D34*M34)</f>
        <v>6.694377375093607</v>
      </c>
    </row>
    <row r="35" spans="1:22" ht="12.75">
      <c r="A35">
        <f t="shared" si="0"/>
        <v>705.0000340462557</v>
      </c>
      <c r="B35">
        <f t="shared" si="1"/>
        <v>0.008912319154253176</v>
      </c>
      <c r="C35">
        <f t="shared" si="6"/>
        <v>162</v>
      </c>
      <c r="D35">
        <f t="shared" si="6"/>
        <v>150</v>
      </c>
      <c r="E35">
        <f t="shared" si="7"/>
        <v>1</v>
      </c>
      <c r="F35">
        <f t="shared" si="8"/>
        <v>45.445377495200795</v>
      </c>
      <c r="G35">
        <f t="shared" si="9"/>
        <v>191.97049014658754</v>
      </c>
      <c r="H35">
        <f t="shared" si="10"/>
        <v>193.65089487818295</v>
      </c>
      <c r="I35">
        <f t="shared" si="11"/>
        <v>253.21906639161583</v>
      </c>
      <c r="J35">
        <f t="shared" si="3"/>
        <v>2.7135076638165974E-05</v>
      </c>
      <c r="K35" s="1">
        <f t="shared" si="4"/>
        <v>0.9827203083098441</v>
      </c>
      <c r="L35" s="1">
        <f t="shared" si="5"/>
        <v>0.5747462429770108</v>
      </c>
      <c r="M35" s="1">
        <f>1+Step!D35*(Absorption!D35*K35*COS(B35*(H35-G35))+Absorption!K35*L35*COS(B35*(I35-G35)))</f>
        <v>2.289495146978665</v>
      </c>
      <c r="N35" s="1">
        <v>48.79432388473188</v>
      </c>
      <c r="O35" s="18">
        <v>9</v>
      </c>
      <c r="P35" s="18">
        <v>6</v>
      </c>
      <c r="Q35" s="18">
        <v>3</v>
      </c>
      <c r="R35" s="18">
        <v>0</v>
      </c>
      <c r="S35" s="18">
        <v>-3</v>
      </c>
      <c r="T35" s="18">
        <v>-6</v>
      </c>
      <c r="U35" s="18">
        <v>-9</v>
      </c>
      <c r="V35" s="1">
        <f>20*LOG(Bass!D35*M35)</f>
        <v>6.691465002256062</v>
      </c>
    </row>
    <row r="36" spans="1:22" ht="12.75">
      <c r="A36">
        <f t="shared" si="0"/>
        <v>670.9451152741433</v>
      </c>
      <c r="B36">
        <f t="shared" si="1"/>
        <v>0.009364678517127772</v>
      </c>
      <c r="C36">
        <f t="shared" si="6"/>
        <v>162</v>
      </c>
      <c r="D36">
        <f t="shared" si="6"/>
        <v>150</v>
      </c>
      <c r="E36">
        <f t="shared" si="7"/>
        <v>1</v>
      </c>
      <c r="F36">
        <f t="shared" si="8"/>
        <v>45.445377495200795</v>
      </c>
      <c r="G36">
        <f t="shared" si="9"/>
        <v>191.97049014658754</v>
      </c>
      <c r="H36">
        <f t="shared" si="10"/>
        <v>193.65089487818295</v>
      </c>
      <c r="I36">
        <f t="shared" si="11"/>
        <v>253.21906639161583</v>
      </c>
      <c r="J36">
        <f t="shared" si="3"/>
        <v>2.7135076638165974E-05</v>
      </c>
      <c r="K36" s="1">
        <f t="shared" si="4"/>
        <v>0.9827203083098441</v>
      </c>
      <c r="L36" s="1">
        <f t="shared" si="5"/>
        <v>0.5747462429770108</v>
      </c>
      <c r="M36" s="1">
        <f>1+Step!D36*(Absorption!D36*K36*COS(B36*(H36-G36))+Absorption!K36*L36*COS(B36*(I36-G36)))</f>
        <v>2.274000172450398</v>
      </c>
      <c r="N36" s="1">
        <v>51.270959750477374</v>
      </c>
      <c r="O36" s="18">
        <v>9</v>
      </c>
      <c r="P36" s="18">
        <v>6</v>
      </c>
      <c r="Q36" s="18">
        <v>3</v>
      </c>
      <c r="R36" s="18">
        <v>0</v>
      </c>
      <c r="S36" s="18">
        <v>-3</v>
      </c>
      <c r="T36" s="18">
        <v>-6</v>
      </c>
      <c r="U36" s="18">
        <v>-9</v>
      </c>
      <c r="V36" s="1">
        <f>20*LOG(Bass!D36*M36)</f>
        <v>6.679926792675066</v>
      </c>
    </row>
    <row r="37" spans="1:22" ht="12.75">
      <c r="A37">
        <f t="shared" si="0"/>
        <v>638.5352141425535</v>
      </c>
      <c r="B37">
        <f t="shared" si="1"/>
        <v>0.009839998120725195</v>
      </c>
      <c r="C37">
        <f t="shared" si="6"/>
        <v>162</v>
      </c>
      <c r="D37">
        <f t="shared" si="6"/>
        <v>150</v>
      </c>
      <c r="E37">
        <f t="shared" si="7"/>
        <v>1</v>
      </c>
      <c r="F37">
        <f t="shared" si="8"/>
        <v>45.445377495200795</v>
      </c>
      <c r="G37">
        <f t="shared" si="9"/>
        <v>191.97049014658754</v>
      </c>
      <c r="H37">
        <f t="shared" si="10"/>
        <v>193.65089487818295</v>
      </c>
      <c r="I37">
        <f t="shared" si="11"/>
        <v>253.21906639161583</v>
      </c>
      <c r="J37">
        <f t="shared" si="3"/>
        <v>2.7135076638165974E-05</v>
      </c>
      <c r="K37" s="1">
        <f t="shared" si="4"/>
        <v>0.9827203083098441</v>
      </c>
      <c r="L37" s="1">
        <f t="shared" si="5"/>
        <v>0.5747462429770108</v>
      </c>
      <c r="M37" s="1">
        <f>1+Step!D37*(Absorption!D37*K37*COS(B37*(H37-G37))+Absorption!K37*L37*COS(B37*(I37-G37)))</f>
        <v>2.257582710044945</v>
      </c>
      <c r="N37" s="1">
        <v>53.87330132793611</v>
      </c>
      <c r="O37" s="18">
        <v>9</v>
      </c>
      <c r="P37" s="18">
        <v>6</v>
      </c>
      <c r="Q37" s="18">
        <v>3</v>
      </c>
      <c r="R37" s="18">
        <v>0</v>
      </c>
      <c r="S37" s="18">
        <v>-3</v>
      </c>
      <c r="T37" s="18">
        <v>-6</v>
      </c>
      <c r="U37" s="18">
        <v>-9</v>
      </c>
      <c r="V37" s="1">
        <f>20*LOG(Bass!D37*M37)</f>
        <v>6.659965159259969</v>
      </c>
    </row>
    <row r="38" spans="1:22" ht="12.75">
      <c r="A38">
        <f t="shared" si="0"/>
        <v>607.6908683260663</v>
      </c>
      <c r="B38">
        <f t="shared" si="1"/>
        <v>0.010339443349687201</v>
      </c>
      <c r="C38">
        <f t="shared" si="6"/>
        <v>162</v>
      </c>
      <c r="D38">
        <f t="shared" si="6"/>
        <v>150</v>
      </c>
      <c r="E38">
        <f t="shared" si="7"/>
        <v>1</v>
      </c>
      <c r="F38">
        <f t="shared" si="8"/>
        <v>45.445377495200795</v>
      </c>
      <c r="G38">
        <f t="shared" si="9"/>
        <v>191.97049014658754</v>
      </c>
      <c r="H38">
        <f t="shared" si="10"/>
        <v>193.65089487818295</v>
      </c>
      <c r="I38">
        <f t="shared" si="11"/>
        <v>253.21906639161583</v>
      </c>
      <c r="J38">
        <f t="shared" si="3"/>
        <v>2.7135076638165974E-05</v>
      </c>
      <c r="K38" s="1">
        <f t="shared" si="4"/>
        <v>0.9827203083098441</v>
      </c>
      <c r="L38" s="1">
        <f t="shared" si="5"/>
        <v>0.5747462429770108</v>
      </c>
      <c r="M38" s="1">
        <f>1+Step!D38*(Absorption!D38*K38*COS(B38*(H38-G38))+Absorption!K38*L38*COS(B38*(I38-G38)))</f>
        <v>2.240192012513848</v>
      </c>
      <c r="N38" s="1">
        <v>56.60772901649417</v>
      </c>
      <c r="O38" s="18">
        <v>9</v>
      </c>
      <c r="P38" s="18">
        <v>6</v>
      </c>
      <c r="Q38" s="18">
        <v>3</v>
      </c>
      <c r="R38" s="18">
        <v>0</v>
      </c>
      <c r="S38" s="18">
        <v>-3</v>
      </c>
      <c r="T38" s="18">
        <v>-6</v>
      </c>
      <c r="U38" s="18">
        <v>-9</v>
      </c>
      <c r="V38" s="1">
        <f>20*LOG(Bass!D38*M38)</f>
        <v>6.631721023971111</v>
      </c>
    </row>
    <row r="39" spans="1:22" ht="12.75">
      <c r="A39">
        <f t="shared" si="0"/>
        <v>578.3364539147319</v>
      </c>
      <c r="B39">
        <f t="shared" si="1"/>
        <v>0.010864238739662706</v>
      </c>
      <c r="C39">
        <f t="shared" si="6"/>
        <v>162</v>
      </c>
      <c r="D39">
        <f t="shared" si="6"/>
        <v>150</v>
      </c>
      <c r="E39">
        <f t="shared" si="7"/>
        <v>1</v>
      </c>
      <c r="F39">
        <f t="shared" si="8"/>
        <v>45.445377495200795</v>
      </c>
      <c r="G39">
        <f t="shared" si="9"/>
        <v>191.97049014658754</v>
      </c>
      <c r="H39">
        <f t="shared" si="10"/>
        <v>193.65089487818295</v>
      </c>
      <c r="I39">
        <f t="shared" si="11"/>
        <v>253.21906639161583</v>
      </c>
      <c r="J39">
        <f t="shared" si="3"/>
        <v>2.7135076638165974E-05</v>
      </c>
      <c r="K39" s="1">
        <f t="shared" si="4"/>
        <v>0.9827203083098441</v>
      </c>
      <c r="L39" s="1">
        <f t="shared" si="5"/>
        <v>0.5747462429770108</v>
      </c>
      <c r="M39" s="1">
        <f>1+Step!D39*(Absorption!D39*K39*COS(B39*(H39-G39))+Absorption!K39*L39*COS(B39*(I39-G39)))</f>
        <v>2.2217760419301253</v>
      </c>
      <c r="N39" s="1">
        <v>59.480947063163725</v>
      </c>
      <c r="O39" s="18">
        <v>9</v>
      </c>
      <c r="P39" s="18">
        <v>6</v>
      </c>
      <c r="Q39" s="18">
        <v>3</v>
      </c>
      <c r="R39" s="18">
        <v>0</v>
      </c>
      <c r="S39" s="18">
        <v>-3</v>
      </c>
      <c r="T39" s="18">
        <v>-6</v>
      </c>
      <c r="U39" s="18">
        <v>-9</v>
      </c>
      <c r="V39" s="1">
        <f>20*LOG(Bass!D39*M39)</f>
        <v>6.595277250388173</v>
      </c>
    </row>
    <row r="40" spans="1:22" ht="12.75">
      <c r="A40">
        <f t="shared" si="0"/>
        <v>550.4</v>
      </c>
      <c r="B40">
        <f t="shared" si="1"/>
        <v>0.011415670979614075</v>
      </c>
      <c r="C40">
        <f t="shared" si="6"/>
        <v>162</v>
      </c>
      <c r="D40">
        <f t="shared" si="6"/>
        <v>150</v>
      </c>
      <c r="E40">
        <f t="shared" si="7"/>
        <v>1</v>
      </c>
      <c r="F40">
        <f t="shared" si="8"/>
        <v>45.445377495200795</v>
      </c>
      <c r="G40">
        <f t="shared" si="9"/>
        <v>191.97049014658754</v>
      </c>
      <c r="H40">
        <f t="shared" si="10"/>
        <v>193.65089487818295</v>
      </c>
      <c r="I40">
        <f t="shared" si="11"/>
        <v>253.21906639161583</v>
      </c>
      <c r="J40">
        <f t="shared" si="3"/>
        <v>2.7135076638165974E-05</v>
      </c>
      <c r="K40" s="1">
        <f t="shared" si="4"/>
        <v>0.9827203083098441</v>
      </c>
      <c r="L40" s="1">
        <f t="shared" si="5"/>
        <v>0.5747462429770108</v>
      </c>
      <c r="M40" s="1">
        <f>1+Step!D40*(Absorption!D40*K40*COS(B40*(H40-G40))+Absorption!K40*L40*COS(B40*(I40-G40)))</f>
        <v>2.202281809183348</v>
      </c>
      <c r="N40" s="1">
        <v>62.5</v>
      </c>
      <c r="O40" s="18">
        <v>9</v>
      </c>
      <c r="P40" s="18">
        <v>6</v>
      </c>
      <c r="Q40" s="18">
        <v>3</v>
      </c>
      <c r="R40" s="18">
        <v>0</v>
      </c>
      <c r="S40" s="18">
        <v>-3</v>
      </c>
      <c r="T40" s="18">
        <v>-6</v>
      </c>
      <c r="U40" s="18">
        <v>-9</v>
      </c>
      <c r="V40" s="1">
        <f>20*LOG(Bass!D40*M40)</f>
        <v>6.550661850007893</v>
      </c>
    </row>
    <row r="41" spans="1:22" ht="12.75">
      <c r="A41">
        <f t="shared" si="0"/>
        <v>523.8130122170451</v>
      </c>
      <c r="B41">
        <f t="shared" si="1"/>
        <v>0.011995092066510388</v>
      </c>
      <c r="C41">
        <f t="shared" si="6"/>
        <v>162</v>
      </c>
      <c r="D41">
        <f t="shared" si="6"/>
        <v>150</v>
      </c>
      <c r="E41">
        <f t="shared" si="7"/>
        <v>1</v>
      </c>
      <c r="F41">
        <f t="shared" si="8"/>
        <v>45.445377495200795</v>
      </c>
      <c r="G41">
        <f t="shared" si="9"/>
        <v>191.97049014658754</v>
      </c>
      <c r="H41">
        <f t="shared" si="10"/>
        <v>193.65089487818295</v>
      </c>
      <c r="I41">
        <f t="shared" si="11"/>
        <v>253.21906639161583</v>
      </c>
      <c r="J41">
        <f t="shared" si="3"/>
        <v>2.7135076638165974E-05</v>
      </c>
      <c r="K41" s="1">
        <f t="shared" si="4"/>
        <v>0.9827203083098441</v>
      </c>
      <c r="L41" s="1">
        <f t="shared" si="5"/>
        <v>0.5747462429770108</v>
      </c>
      <c r="M41" s="1">
        <f>1+Step!D41*(Absorption!D41*K41*COS(B41*(H41-G41))+Absorption!K41*L41*COS(B41*(I41-G41)))</f>
        <v>2.1816558130325574</v>
      </c>
      <c r="N41" s="1">
        <v>65.67228991582621</v>
      </c>
      <c r="O41" s="18">
        <v>9</v>
      </c>
      <c r="P41" s="18">
        <v>6</v>
      </c>
      <c r="Q41" s="18">
        <v>3</v>
      </c>
      <c r="R41" s="18">
        <v>0</v>
      </c>
      <c r="S41" s="18">
        <v>-3</v>
      </c>
      <c r="T41" s="18">
        <v>-6</v>
      </c>
      <c r="U41" s="18">
        <v>-9</v>
      </c>
      <c r="V41" s="1">
        <f>20*LOG(Bass!D41*M41)</f>
        <v>6.4978510591378855</v>
      </c>
    </row>
    <row r="42" spans="1:22" ht="12.75">
      <c r="A42">
        <f t="shared" si="0"/>
        <v>498.5103048108543</v>
      </c>
      <c r="B42">
        <f t="shared" si="1"/>
        <v>0.012603922620142354</v>
      </c>
      <c r="C42">
        <f t="shared" si="6"/>
        <v>162</v>
      </c>
      <c r="D42">
        <f t="shared" si="6"/>
        <v>150</v>
      </c>
      <c r="E42">
        <f t="shared" si="7"/>
        <v>1</v>
      </c>
      <c r="F42">
        <f t="shared" si="8"/>
        <v>45.445377495200795</v>
      </c>
      <c r="G42">
        <f t="shared" si="9"/>
        <v>191.97049014658754</v>
      </c>
      <c r="H42">
        <f t="shared" si="10"/>
        <v>193.65089487818295</v>
      </c>
      <c r="I42">
        <f t="shared" si="11"/>
        <v>253.21906639161583</v>
      </c>
      <c r="J42">
        <f t="shared" si="3"/>
        <v>2.7135076638165974E-05</v>
      </c>
      <c r="K42" s="1">
        <f t="shared" si="4"/>
        <v>0.9827203083098441</v>
      </c>
      <c r="L42" s="1">
        <f t="shared" si="5"/>
        <v>0.5747462429770108</v>
      </c>
      <c r="M42" s="1">
        <f>1+Step!D42*(Absorption!D42*K42*COS(B42*(H42-G42))+Absorption!K42*L42*COS(B42*(I42-G42)))</f>
        <v>2.1598445971825244</v>
      </c>
      <c r="N42" s="1">
        <v>69.00559460461326</v>
      </c>
      <c r="O42" s="18">
        <v>9</v>
      </c>
      <c r="P42" s="18">
        <v>6</v>
      </c>
      <c r="Q42" s="18">
        <v>3</v>
      </c>
      <c r="R42" s="18">
        <v>0</v>
      </c>
      <c r="S42" s="18">
        <v>-3</v>
      </c>
      <c r="T42" s="18">
        <v>-6</v>
      </c>
      <c r="U42" s="18">
        <v>-9</v>
      </c>
      <c r="V42" s="1">
        <f>20*LOG(Bass!D42*M42)</f>
        <v>6.436772398453918</v>
      </c>
    </row>
    <row r="43" spans="1:22" ht="12.75">
      <c r="A43">
        <f t="shared" si="0"/>
        <v>474.42984081433656</v>
      </c>
      <c r="B43">
        <f t="shared" si="1"/>
        <v>0.013243655366186059</v>
      </c>
      <c r="C43">
        <f t="shared" si="6"/>
        <v>162</v>
      </c>
      <c r="D43">
        <f t="shared" si="6"/>
        <v>150</v>
      </c>
      <c r="E43">
        <f t="shared" si="7"/>
        <v>1</v>
      </c>
      <c r="F43">
        <f t="shared" si="8"/>
        <v>45.445377495200795</v>
      </c>
      <c r="G43">
        <f t="shared" si="9"/>
        <v>191.97049014658754</v>
      </c>
      <c r="H43">
        <f t="shared" si="10"/>
        <v>193.65089487818295</v>
      </c>
      <c r="I43">
        <f t="shared" si="11"/>
        <v>253.21906639161583</v>
      </c>
      <c r="J43">
        <f t="shared" si="3"/>
        <v>2.7135076638165974E-05</v>
      </c>
      <c r="K43" s="1">
        <f t="shared" si="4"/>
        <v>0.9827203083098441</v>
      </c>
      <c r="L43" s="1">
        <f t="shared" si="5"/>
        <v>0.5747462429770108</v>
      </c>
      <c r="M43" s="1">
        <f>1+Step!D43*(Absorption!D43*K43*COS(B43*(H43-G43))+Absorption!K43*L43*COS(B43*(I43-G43)))</f>
        <v>2.1367954463843524</v>
      </c>
      <c r="N43" s="1">
        <v>72.50808663501017</v>
      </c>
      <c r="O43" s="18">
        <v>9</v>
      </c>
      <c r="P43" s="18">
        <v>6</v>
      </c>
      <c r="Q43" s="18">
        <v>3</v>
      </c>
      <c r="R43" s="18">
        <v>0</v>
      </c>
      <c r="S43" s="18">
        <v>-3</v>
      </c>
      <c r="T43" s="18">
        <v>-6</v>
      </c>
      <c r="U43" s="18">
        <v>-9</v>
      </c>
      <c r="V43" s="1">
        <f>20*LOG(Bass!D43*M43)</f>
        <v>6.367307847119261</v>
      </c>
    </row>
    <row r="44" spans="1:22" ht="12.75">
      <c r="A44">
        <f t="shared" si="0"/>
        <v>451.5125799466039</v>
      </c>
      <c r="B44">
        <f t="shared" si="1"/>
        <v>0.013915858796055336</v>
      </c>
      <c r="C44">
        <f t="shared" si="6"/>
        <v>162</v>
      </c>
      <c r="D44">
        <f t="shared" si="6"/>
        <v>150</v>
      </c>
      <c r="E44">
        <f t="shared" si="7"/>
        <v>1</v>
      </c>
      <c r="F44">
        <f t="shared" si="8"/>
        <v>45.445377495200795</v>
      </c>
      <c r="G44">
        <f t="shared" si="9"/>
        <v>191.97049014658754</v>
      </c>
      <c r="H44">
        <f t="shared" si="10"/>
        <v>193.65089487818295</v>
      </c>
      <c r="I44">
        <f t="shared" si="11"/>
        <v>253.21906639161583</v>
      </c>
      <c r="J44">
        <f t="shared" si="3"/>
        <v>2.7135076638165974E-05</v>
      </c>
      <c r="K44" s="1">
        <f t="shared" si="4"/>
        <v>0.9827203083098441</v>
      </c>
      <c r="L44" s="1">
        <f t="shared" si="5"/>
        <v>0.5747462429770108</v>
      </c>
      <c r="M44" s="1">
        <f>1+Step!D44*(Absorption!D44*K44*COS(B44*(H44-G44))+Absorption!K44*L44*COS(B44*(I44-G44)))</f>
        <v>2.11245724524458</v>
      </c>
      <c r="N44" s="1">
        <v>76.18835338777971</v>
      </c>
      <c r="O44" s="18">
        <v>9</v>
      </c>
      <c r="P44" s="18">
        <v>6</v>
      </c>
      <c r="Q44" s="18">
        <v>3</v>
      </c>
      <c r="R44" s="18">
        <v>0</v>
      </c>
      <c r="S44" s="18">
        <v>-3</v>
      </c>
      <c r="T44" s="18">
        <v>-6</v>
      </c>
      <c r="U44" s="18">
        <v>-9</v>
      </c>
      <c r="V44" s="1">
        <f>20*LOG(Bass!D44*M44)</f>
        <v>6.289297288930565</v>
      </c>
    </row>
    <row r="45" spans="1:22" ht="12.75">
      <c r="A45">
        <f t="shared" si="0"/>
        <v>429.7023338585028</v>
      </c>
      <c r="B45">
        <f t="shared" si="1"/>
        <v>0.014622181012515943</v>
      </c>
      <c r="C45">
        <f t="shared" si="6"/>
        <v>162</v>
      </c>
      <c r="D45">
        <f t="shared" si="6"/>
        <v>150</v>
      </c>
      <c r="E45">
        <f t="shared" si="7"/>
        <v>1</v>
      </c>
      <c r="F45">
        <f t="shared" si="8"/>
        <v>45.445377495200795</v>
      </c>
      <c r="G45">
        <f t="shared" si="9"/>
        <v>191.97049014658754</v>
      </c>
      <c r="H45">
        <f t="shared" si="10"/>
        <v>193.65089487818295</v>
      </c>
      <c r="I45">
        <f t="shared" si="11"/>
        <v>253.21906639161583</v>
      </c>
      <c r="J45">
        <f t="shared" si="3"/>
        <v>2.7135076638165974E-05</v>
      </c>
      <c r="K45" s="1">
        <f t="shared" si="4"/>
        <v>0.9827203083098441</v>
      </c>
      <c r="L45" s="1">
        <f t="shared" si="5"/>
        <v>0.5747462429770108</v>
      </c>
      <c r="M45" s="1">
        <f>1+Step!D45*(Absorption!D45*K45*COS(B45*(H45-G45))+Absorption!K45*L45*COS(B45*(I45-G45)))</f>
        <v>2.0867815261928735</v>
      </c>
      <c r="N45" s="1">
        <v>80.05541811026704</v>
      </c>
      <c r="O45" s="18">
        <v>9</v>
      </c>
      <c r="P45" s="18">
        <v>6</v>
      </c>
      <c r="Q45" s="18">
        <v>3</v>
      </c>
      <c r="R45" s="18">
        <v>0</v>
      </c>
      <c r="S45" s="18">
        <v>-3</v>
      </c>
      <c r="T45" s="18">
        <v>-6</v>
      </c>
      <c r="U45" s="18">
        <v>-9</v>
      </c>
      <c r="V45" s="1">
        <f>20*LOG(Bass!D45*M45)</f>
        <v>6.202542420568774</v>
      </c>
    </row>
    <row r="46" spans="1:22" ht="12.75">
      <c r="A46">
        <f t="shared" si="0"/>
        <v>408.9456283704882</v>
      </c>
      <c r="B46">
        <f t="shared" si="1"/>
        <v>0.015364353770490181</v>
      </c>
      <c r="C46">
        <f t="shared" si="6"/>
        <v>162</v>
      </c>
      <c r="D46">
        <f t="shared" si="6"/>
        <v>150</v>
      </c>
      <c r="E46">
        <f t="shared" si="7"/>
        <v>1</v>
      </c>
      <c r="F46">
        <f t="shared" si="8"/>
        <v>45.445377495200795</v>
      </c>
      <c r="G46">
        <f t="shared" si="9"/>
        <v>191.97049014658754</v>
      </c>
      <c r="H46">
        <f t="shared" si="10"/>
        <v>193.65089487818295</v>
      </c>
      <c r="I46">
        <f t="shared" si="11"/>
        <v>253.21906639161583</v>
      </c>
      <c r="J46">
        <f t="shared" si="3"/>
        <v>2.7135076638165974E-05</v>
      </c>
      <c r="K46" s="1">
        <f t="shared" si="4"/>
        <v>0.9827203083098441</v>
      </c>
      <c r="L46" s="1">
        <f t="shared" si="5"/>
        <v>0.5747462429770108</v>
      </c>
      <c r="M46" s="1">
        <f>1+Step!D46*(Absorption!D46*K46*COS(B46*(H46-G46))+Absorption!K46*L46*COS(B46*(I46-G46)))</f>
        <v>2.0597237358069282</v>
      </c>
      <c r="N46" s="1">
        <v>84.11876203952227</v>
      </c>
      <c r="O46" s="18">
        <v>9</v>
      </c>
      <c r="P46" s="18">
        <v>6</v>
      </c>
      <c r="Q46" s="18">
        <v>3</v>
      </c>
      <c r="R46" s="18">
        <v>0</v>
      </c>
      <c r="S46" s="18">
        <v>-3</v>
      </c>
      <c r="T46" s="18">
        <v>-6</v>
      </c>
      <c r="U46" s="18">
        <v>-9</v>
      </c>
      <c r="V46" s="1">
        <f>20*LOG(Bass!D46*M46)</f>
        <v>6.106811353242159</v>
      </c>
    </row>
    <row r="47" spans="1:22" ht="12.75">
      <c r="A47">
        <f t="shared" si="0"/>
        <v>389.19157236507573</v>
      </c>
      <c r="B47">
        <f t="shared" si="1"/>
        <v>0.01614419672295918</v>
      </c>
      <c r="C47">
        <f t="shared" si="6"/>
        <v>162</v>
      </c>
      <c r="D47">
        <f t="shared" si="6"/>
        <v>150</v>
      </c>
      <c r="E47">
        <f t="shared" si="7"/>
        <v>1</v>
      </c>
      <c r="F47">
        <f t="shared" si="8"/>
        <v>45.445377495200795</v>
      </c>
      <c r="G47">
        <f t="shared" si="9"/>
        <v>191.97049014658754</v>
      </c>
      <c r="H47">
        <f t="shared" si="10"/>
        <v>193.65089487818295</v>
      </c>
      <c r="I47">
        <f t="shared" si="11"/>
        <v>253.21906639161583</v>
      </c>
      <c r="J47">
        <f t="shared" si="3"/>
        <v>2.7135076638165974E-05</v>
      </c>
      <c r="K47" s="1">
        <f t="shared" si="4"/>
        <v>0.9827203083098441</v>
      </c>
      <c r="L47" s="1">
        <f t="shared" si="5"/>
        <v>0.5747462429770108</v>
      </c>
      <c r="M47" s="1">
        <f>1+Step!D47*(Absorption!D47*K47*COS(B47*(H47-G47))+Absorption!K47*L47*COS(B47*(I47-G47)))</f>
        <v>2.0312447512772556</v>
      </c>
      <c r="N47" s="1">
        <v>88.38834764831844</v>
      </c>
      <c r="O47" s="18">
        <v>9</v>
      </c>
      <c r="P47" s="18">
        <v>6</v>
      </c>
      <c r="Q47" s="18">
        <v>3</v>
      </c>
      <c r="R47" s="18">
        <v>0</v>
      </c>
      <c r="S47" s="18">
        <v>-3</v>
      </c>
      <c r="T47" s="18">
        <v>-6</v>
      </c>
      <c r="U47" s="18">
        <v>-9</v>
      </c>
      <c r="V47" s="1">
        <f>20*LOG(Bass!D47*M47)</f>
        <v>6.001844190596094</v>
      </c>
    </row>
    <row r="48" spans="1:22" ht="12.75">
      <c r="A48">
        <f t="shared" si="0"/>
        <v>370.39173301242437</v>
      </c>
      <c r="B48">
        <f t="shared" si="1"/>
        <v>0.01696362188237291</v>
      </c>
      <c r="C48">
        <f t="shared" si="6"/>
        <v>162</v>
      </c>
      <c r="D48">
        <f t="shared" si="6"/>
        <v>150</v>
      </c>
      <c r="E48">
        <f t="shared" si="7"/>
        <v>1</v>
      </c>
      <c r="F48">
        <f t="shared" si="8"/>
        <v>45.445377495200795</v>
      </c>
      <c r="G48">
        <f t="shared" si="9"/>
        <v>191.97049014658754</v>
      </c>
      <c r="H48">
        <f t="shared" si="10"/>
        <v>193.65089487818295</v>
      </c>
      <c r="I48">
        <f t="shared" si="11"/>
        <v>253.21906639161583</v>
      </c>
      <c r="J48">
        <f t="shared" si="3"/>
        <v>2.7135076638165974E-05</v>
      </c>
      <c r="K48" s="1">
        <f t="shared" si="4"/>
        <v>0.9827203083098441</v>
      </c>
      <c r="L48" s="1">
        <f t="shared" si="5"/>
        <v>0.5747462429770108</v>
      </c>
      <c r="M48" s="1">
        <f>1+Step!D48*(Absorption!D48*K48*COS(B48*(H48-G48))+Absorption!K48*L48*COS(B48*(I48-G48)))</f>
        <v>2.0013126810057056</v>
      </c>
      <c r="N48" s="1">
        <v>92.87464307105928</v>
      </c>
      <c r="O48" s="18">
        <v>9</v>
      </c>
      <c r="P48" s="18">
        <v>6</v>
      </c>
      <c r="Q48" s="18">
        <v>3</v>
      </c>
      <c r="R48" s="18">
        <v>0</v>
      </c>
      <c r="S48" s="18">
        <v>-3</v>
      </c>
      <c r="T48" s="18">
        <v>-6</v>
      </c>
      <c r="U48" s="18">
        <v>-9</v>
      </c>
      <c r="V48" s="1">
        <f>20*LOG(Bass!D48*M48)</f>
        <v>5.887359929723976</v>
      </c>
    </row>
    <row r="49" spans="1:22" ht="12.75">
      <c r="A49">
        <f t="shared" si="0"/>
        <v>352.50001702312784</v>
      </c>
      <c r="B49">
        <f t="shared" si="1"/>
        <v>0.017824638308506353</v>
      </c>
      <c r="C49">
        <f t="shared" si="6"/>
        <v>162</v>
      </c>
      <c r="D49">
        <f t="shared" si="6"/>
        <v>150</v>
      </c>
      <c r="E49">
        <f t="shared" si="7"/>
        <v>1</v>
      </c>
      <c r="F49">
        <f t="shared" si="8"/>
        <v>45.445377495200795</v>
      </c>
      <c r="G49">
        <f t="shared" si="9"/>
        <v>191.97049014658754</v>
      </c>
      <c r="H49">
        <f t="shared" si="10"/>
        <v>193.65089487818295</v>
      </c>
      <c r="I49">
        <f t="shared" si="11"/>
        <v>253.21906639161583</v>
      </c>
      <c r="J49">
        <f t="shared" si="3"/>
        <v>2.7135076638165974E-05</v>
      </c>
      <c r="K49" s="1">
        <f t="shared" si="4"/>
        <v>0.9827203083098441</v>
      </c>
      <c r="L49" s="1">
        <f t="shared" si="5"/>
        <v>0.5747462429770108</v>
      </c>
      <c r="M49" s="1">
        <f>1+Step!D49*(Absorption!D49*K49*COS(B49*(H49-G49))+Absorption!K49*L49*COS(B49*(I49-G49)))</f>
        <v>1.969904984882508</v>
      </c>
      <c r="N49" s="1">
        <v>97.58864776946376</v>
      </c>
      <c r="O49" s="18">
        <v>9</v>
      </c>
      <c r="P49" s="18">
        <v>6</v>
      </c>
      <c r="Q49" s="18">
        <v>3</v>
      </c>
      <c r="R49" s="18">
        <v>0</v>
      </c>
      <c r="S49" s="18">
        <v>-3</v>
      </c>
      <c r="T49" s="18">
        <v>-6</v>
      </c>
      <c r="U49" s="18">
        <v>-9</v>
      </c>
      <c r="V49" s="1">
        <f>20*LOG(Bass!D49*M49)</f>
        <v>5.763065110551356</v>
      </c>
    </row>
    <row r="50" spans="1:22" ht="12.75">
      <c r="A50">
        <f t="shared" si="0"/>
        <v>335.47255763707165</v>
      </c>
      <c r="B50">
        <f t="shared" si="1"/>
        <v>0.018729357034255545</v>
      </c>
      <c r="C50">
        <f t="shared" si="6"/>
        <v>162</v>
      </c>
      <c r="D50">
        <f t="shared" si="6"/>
        <v>150</v>
      </c>
      <c r="E50">
        <f t="shared" si="7"/>
        <v>1</v>
      </c>
      <c r="F50">
        <f t="shared" si="8"/>
        <v>45.445377495200795</v>
      </c>
      <c r="G50">
        <f t="shared" si="9"/>
        <v>191.97049014658754</v>
      </c>
      <c r="H50">
        <f t="shared" si="10"/>
        <v>193.65089487818295</v>
      </c>
      <c r="I50">
        <f t="shared" si="11"/>
        <v>253.21906639161583</v>
      </c>
      <c r="J50">
        <f t="shared" si="3"/>
        <v>2.7135076638165974E-05</v>
      </c>
      <c r="K50" s="1">
        <f t="shared" si="4"/>
        <v>0.9827203083098441</v>
      </c>
      <c r="L50" s="1">
        <f t="shared" si="5"/>
        <v>0.5747462429770108</v>
      </c>
      <c r="M50" s="1">
        <f>1+Step!D50*(Absorption!D50*K50*COS(B50*(H50-G50))+Absorption!K50*L50*COS(B50*(I50-G50)))</f>
        <v>1.9370109502896553</v>
      </c>
      <c r="N50" s="1">
        <v>102.54191950095475</v>
      </c>
      <c r="O50" s="18">
        <v>9</v>
      </c>
      <c r="P50" s="18">
        <v>6</v>
      </c>
      <c r="Q50" s="18">
        <v>3</v>
      </c>
      <c r="R50" s="18">
        <v>0</v>
      </c>
      <c r="S50" s="18">
        <v>-3</v>
      </c>
      <c r="T50" s="18">
        <v>-6</v>
      </c>
      <c r="U50" s="18">
        <v>-9</v>
      </c>
      <c r="V50" s="1">
        <f>20*LOG(Bass!D50*M50)</f>
        <v>5.628664733794015</v>
      </c>
    </row>
    <row r="51" spans="1:22" ht="12.75">
      <c r="A51">
        <f t="shared" si="0"/>
        <v>319.26760707127676</v>
      </c>
      <c r="B51">
        <f t="shared" si="1"/>
        <v>0.01967999624145039</v>
      </c>
      <c r="C51">
        <f t="shared" si="6"/>
        <v>162</v>
      </c>
      <c r="D51">
        <f t="shared" si="6"/>
        <v>150</v>
      </c>
      <c r="E51">
        <f t="shared" si="7"/>
        <v>1</v>
      </c>
      <c r="F51">
        <f t="shared" si="8"/>
        <v>45.445377495200795</v>
      </c>
      <c r="G51">
        <f t="shared" si="9"/>
        <v>191.97049014658754</v>
      </c>
      <c r="H51">
        <f t="shared" si="10"/>
        <v>193.65089487818295</v>
      </c>
      <c r="I51">
        <f t="shared" si="11"/>
        <v>253.21906639161583</v>
      </c>
      <c r="J51">
        <f t="shared" si="3"/>
        <v>2.7135076638165974E-05</v>
      </c>
      <c r="K51" s="1">
        <f t="shared" si="4"/>
        <v>0.9827203083098441</v>
      </c>
      <c r="L51" s="1">
        <f t="shared" si="5"/>
        <v>0.5747462429770108</v>
      </c>
      <c r="M51" s="1">
        <f>1+Step!D51*(Absorption!D51*K51*COS(B51*(H51-G51))+Absorption!K51*L51*COS(B51*(I51-G51)))</f>
        <v>1.902634558820551</v>
      </c>
      <c r="N51" s="1">
        <v>107.74660265587222</v>
      </c>
      <c r="O51" s="18">
        <v>9</v>
      </c>
      <c r="P51" s="18">
        <v>6</v>
      </c>
      <c r="Q51" s="18">
        <v>3</v>
      </c>
      <c r="R51" s="18">
        <v>0</v>
      </c>
      <c r="S51" s="18">
        <v>-3</v>
      </c>
      <c r="T51" s="18">
        <v>-6</v>
      </c>
      <c r="U51" s="18">
        <v>-9</v>
      </c>
      <c r="V51" s="1">
        <f>20*LOG(Bass!D51*M51)</f>
        <v>5.483876080633849</v>
      </c>
    </row>
    <row r="52" spans="1:22" ht="12.75">
      <c r="A52">
        <f t="shared" si="0"/>
        <v>303.84543416303313</v>
      </c>
      <c r="B52">
        <f t="shared" si="1"/>
        <v>0.020678886699374403</v>
      </c>
      <c r="C52">
        <f t="shared" si="6"/>
        <v>162</v>
      </c>
      <c r="D52">
        <f t="shared" si="6"/>
        <v>150</v>
      </c>
      <c r="E52">
        <f t="shared" si="7"/>
        <v>1</v>
      </c>
      <c r="F52">
        <f t="shared" si="8"/>
        <v>45.445377495200795</v>
      </c>
      <c r="G52">
        <f t="shared" si="9"/>
        <v>191.97049014658754</v>
      </c>
      <c r="H52">
        <f t="shared" si="10"/>
        <v>193.65089487818295</v>
      </c>
      <c r="I52">
        <f t="shared" si="11"/>
        <v>253.21906639161583</v>
      </c>
      <c r="J52">
        <f t="shared" si="3"/>
        <v>2.7135076638165974E-05</v>
      </c>
      <c r="K52" s="1">
        <f t="shared" si="4"/>
        <v>0.9827203083098441</v>
      </c>
      <c r="L52" s="1">
        <f t="shared" si="5"/>
        <v>0.5747462429770108</v>
      </c>
      <c r="M52" s="1">
        <f>1+Step!D52*(Absorption!D52*K52*COS(B52*(H52-G52))+Absorption!K52*L52*COS(B52*(I52-G52)))</f>
        <v>1.8667977754196272</v>
      </c>
      <c r="N52" s="1">
        <v>113.21545803298834</v>
      </c>
      <c r="O52" s="18">
        <v>9</v>
      </c>
      <c r="P52" s="18">
        <v>6</v>
      </c>
      <c r="Q52" s="18">
        <v>3</v>
      </c>
      <c r="R52" s="18">
        <v>0</v>
      </c>
      <c r="S52" s="18">
        <v>-3</v>
      </c>
      <c r="T52" s="18">
        <v>-6</v>
      </c>
      <c r="U52" s="18">
        <v>-9</v>
      </c>
      <c r="V52" s="1">
        <f>20*LOG(Bass!D52*M52)</f>
        <v>5.3284461985499565</v>
      </c>
    </row>
    <row r="53" spans="1:22" ht="12.75">
      <c r="A53">
        <f t="shared" si="0"/>
        <v>289.16822695736596</v>
      </c>
      <c r="B53">
        <f t="shared" si="1"/>
        <v>0.021728477479325412</v>
      </c>
      <c r="C53">
        <f t="shared" si="6"/>
        <v>162</v>
      </c>
      <c r="D53">
        <f t="shared" si="6"/>
        <v>150</v>
      </c>
      <c r="E53">
        <f t="shared" si="7"/>
        <v>1</v>
      </c>
      <c r="F53">
        <f t="shared" si="8"/>
        <v>45.445377495200795</v>
      </c>
      <c r="G53">
        <f t="shared" si="9"/>
        <v>191.97049014658754</v>
      </c>
      <c r="H53">
        <f t="shared" si="10"/>
        <v>193.65089487818295</v>
      </c>
      <c r="I53">
        <f t="shared" si="11"/>
        <v>253.21906639161583</v>
      </c>
      <c r="J53">
        <f t="shared" si="3"/>
        <v>2.7135076638165974E-05</v>
      </c>
      <c r="K53" s="1">
        <f t="shared" si="4"/>
        <v>0.9827203083098441</v>
      </c>
      <c r="L53" s="1">
        <f t="shared" si="5"/>
        <v>0.5747462429770108</v>
      </c>
      <c r="M53" s="1">
        <f>1+Step!D53*(Absorption!D53*K53*COS(B53*(H53-G53))+Absorption!K53*L53*COS(B53*(I53-G53)))</f>
        <v>1.8295442852773596</v>
      </c>
      <c r="N53" s="1">
        <v>118.96189412632745</v>
      </c>
      <c r="O53" s="18">
        <v>9</v>
      </c>
      <c r="P53" s="18">
        <v>6</v>
      </c>
      <c r="Q53" s="18">
        <v>3</v>
      </c>
      <c r="R53" s="18">
        <v>0</v>
      </c>
      <c r="S53" s="18">
        <v>-3</v>
      </c>
      <c r="T53" s="18">
        <v>-6</v>
      </c>
      <c r="U53" s="18">
        <v>-9</v>
      </c>
      <c r="V53" s="1">
        <f>20*LOG(Bass!D53*M53)</f>
        <v>5.162173965356399</v>
      </c>
    </row>
    <row r="54" spans="1:22" ht="12.75">
      <c r="A54">
        <f t="shared" si="0"/>
        <v>275.2</v>
      </c>
      <c r="B54">
        <f t="shared" si="1"/>
        <v>0.02283134195922815</v>
      </c>
      <c r="C54">
        <f t="shared" si="6"/>
        <v>162</v>
      </c>
      <c r="D54">
        <f t="shared" si="6"/>
        <v>150</v>
      </c>
      <c r="E54">
        <f t="shared" si="7"/>
        <v>1</v>
      </c>
      <c r="F54">
        <f t="shared" si="8"/>
        <v>45.445377495200795</v>
      </c>
      <c r="G54">
        <f t="shared" si="9"/>
        <v>191.97049014658754</v>
      </c>
      <c r="H54">
        <f t="shared" si="10"/>
        <v>193.65089487818295</v>
      </c>
      <c r="I54">
        <f t="shared" si="11"/>
        <v>253.21906639161583</v>
      </c>
      <c r="J54">
        <f t="shared" si="3"/>
        <v>2.7135076638165974E-05</v>
      </c>
      <c r="K54" s="1">
        <f t="shared" si="4"/>
        <v>0.9827203083098441</v>
      </c>
      <c r="L54" s="1">
        <f t="shared" si="5"/>
        <v>0.5747462429770108</v>
      </c>
      <c r="M54" s="1">
        <f>1+Step!D54*(Absorption!D54*K54*COS(B54*(H54-G54))+Absorption!K54*L54*COS(B54*(I54-G54)))</f>
        <v>1.7909436932918026</v>
      </c>
      <c r="N54" s="1">
        <v>125</v>
      </c>
      <c r="O54" s="18">
        <v>9</v>
      </c>
      <c r="P54" s="18">
        <v>6</v>
      </c>
      <c r="Q54" s="18">
        <v>3</v>
      </c>
      <c r="R54" s="18">
        <v>0</v>
      </c>
      <c r="S54" s="18">
        <v>-3</v>
      </c>
      <c r="T54" s="18">
        <v>-6</v>
      </c>
      <c r="U54" s="18">
        <v>-9</v>
      </c>
      <c r="V54" s="1">
        <f>20*LOG(Bass!D54*M54)</f>
        <v>4.984937801122706</v>
      </c>
    </row>
    <row r="55" spans="1:22" ht="12.75">
      <c r="A55">
        <f t="shared" si="0"/>
        <v>261.90650610852254</v>
      </c>
      <c r="B55">
        <f t="shared" si="1"/>
        <v>0.023990184133020776</v>
      </c>
      <c r="C55">
        <f t="shared" si="6"/>
        <v>162</v>
      </c>
      <c r="D55">
        <f t="shared" si="6"/>
        <v>150</v>
      </c>
      <c r="E55">
        <f t="shared" si="7"/>
        <v>1</v>
      </c>
      <c r="F55">
        <f t="shared" si="8"/>
        <v>45.445377495200795</v>
      </c>
      <c r="G55">
        <f t="shared" si="9"/>
        <v>191.97049014658754</v>
      </c>
      <c r="H55">
        <f t="shared" si="10"/>
        <v>193.65089487818295</v>
      </c>
      <c r="I55">
        <f t="shared" si="11"/>
        <v>253.21906639161583</v>
      </c>
      <c r="J55">
        <f t="shared" si="3"/>
        <v>2.7135076638165974E-05</v>
      </c>
      <c r="K55" s="1">
        <f t="shared" si="4"/>
        <v>0.9827203083098441</v>
      </c>
      <c r="L55" s="1">
        <f t="shared" si="5"/>
        <v>0.5747462429770108</v>
      </c>
      <c r="M55" s="1">
        <f>1+Step!D55*(Absorption!D55*K55*COS(B55*(H55-G55))+Absorption!K55*L55*COS(B55*(I55-G55)))</f>
        <v>1.7510961849002262</v>
      </c>
      <c r="N55" s="1">
        <v>131.34457983165242</v>
      </c>
      <c r="O55" s="18">
        <v>9</v>
      </c>
      <c r="P55" s="18">
        <v>6</v>
      </c>
      <c r="Q55" s="18">
        <v>3</v>
      </c>
      <c r="R55" s="18">
        <v>0</v>
      </c>
      <c r="S55" s="18">
        <v>-3</v>
      </c>
      <c r="T55" s="18">
        <v>-6</v>
      </c>
      <c r="U55" s="18">
        <v>-9</v>
      </c>
      <c r="V55" s="1">
        <f>20*LOG(Bass!D55*M55)</f>
        <v>4.796730251706117</v>
      </c>
    </row>
    <row r="56" spans="1:22" ht="12.75">
      <c r="A56">
        <f t="shared" si="0"/>
        <v>249.25515240542714</v>
      </c>
      <c r="B56">
        <f t="shared" si="1"/>
        <v>0.02520784524028471</v>
      </c>
      <c r="C56">
        <f t="shared" si="6"/>
        <v>162</v>
      </c>
      <c r="D56">
        <f t="shared" si="6"/>
        <v>150</v>
      </c>
      <c r="E56">
        <f t="shared" si="7"/>
        <v>1</v>
      </c>
      <c r="F56">
        <f t="shared" si="8"/>
        <v>45.445377495200795</v>
      </c>
      <c r="G56">
        <f t="shared" si="9"/>
        <v>191.97049014658754</v>
      </c>
      <c r="H56">
        <f t="shared" si="10"/>
        <v>193.65089487818295</v>
      </c>
      <c r="I56">
        <f t="shared" si="11"/>
        <v>253.21906639161583</v>
      </c>
      <c r="J56">
        <f t="shared" si="3"/>
        <v>2.7135076638165974E-05</v>
      </c>
      <c r="K56" s="1">
        <f t="shared" si="4"/>
        <v>0.9827203083098441</v>
      </c>
      <c r="L56" s="1">
        <f t="shared" si="5"/>
        <v>0.5747462429770108</v>
      </c>
      <c r="M56" s="1">
        <f>1+Step!D56*(Absorption!D56*K56*COS(B56*(H56-G56))+Absorption!K56*L56*COS(B56*(I56-G56)))</f>
        <v>1.710137623985526</v>
      </c>
      <c r="N56" s="1">
        <v>138.01118920922653</v>
      </c>
      <c r="O56" s="18">
        <v>9</v>
      </c>
      <c r="P56" s="18">
        <v>6</v>
      </c>
      <c r="Q56" s="18">
        <v>3</v>
      </c>
      <c r="R56" s="18">
        <v>0</v>
      </c>
      <c r="S56" s="18">
        <v>-3</v>
      </c>
      <c r="T56" s="18">
        <v>-6</v>
      </c>
      <c r="U56" s="18">
        <v>-9</v>
      </c>
      <c r="V56" s="1">
        <f>20*LOG(Bass!D56*M56)</f>
        <v>4.597700792720972</v>
      </c>
    </row>
    <row r="57" spans="1:22" ht="12.75">
      <c r="A57">
        <f t="shared" si="0"/>
        <v>237.21492040716828</v>
      </c>
      <c r="B57">
        <f t="shared" si="1"/>
        <v>0.026487310732372118</v>
      </c>
      <c r="C57">
        <f t="shared" si="6"/>
        <v>162</v>
      </c>
      <c r="D57">
        <f t="shared" si="6"/>
        <v>150</v>
      </c>
      <c r="E57">
        <f t="shared" si="7"/>
        <v>1</v>
      </c>
      <c r="F57">
        <f t="shared" si="8"/>
        <v>45.445377495200795</v>
      </c>
      <c r="G57">
        <f t="shared" si="9"/>
        <v>191.97049014658754</v>
      </c>
      <c r="H57">
        <f t="shared" si="10"/>
        <v>193.65089487818295</v>
      </c>
      <c r="I57">
        <f t="shared" si="11"/>
        <v>253.21906639161583</v>
      </c>
      <c r="J57">
        <f t="shared" si="3"/>
        <v>2.7135076638165974E-05</v>
      </c>
      <c r="K57" s="1">
        <f t="shared" si="4"/>
        <v>0.9827203083098441</v>
      </c>
      <c r="L57" s="1">
        <f t="shared" si="5"/>
        <v>0.5747462429770108</v>
      </c>
      <c r="M57" s="1">
        <f>1+Step!D57*(Absorption!D57*K57*COS(B57*(H57-G57))+Absorption!K57*L57*COS(B57*(I57-G57)))</f>
        <v>1.6682450314673862</v>
      </c>
      <c r="N57" s="1">
        <v>145.01617327002035</v>
      </c>
      <c r="O57" s="18">
        <v>9</v>
      </c>
      <c r="P57" s="18">
        <v>6</v>
      </c>
      <c r="Q57" s="18">
        <v>3</v>
      </c>
      <c r="R57" s="18">
        <v>0</v>
      </c>
      <c r="S57" s="18">
        <v>-3</v>
      </c>
      <c r="T57" s="18">
        <v>-6</v>
      </c>
      <c r="U57" s="18">
        <v>-9</v>
      </c>
      <c r="V57" s="1">
        <f>20*LOG(Bass!D57*M57)</f>
        <v>4.388208255172749</v>
      </c>
    </row>
    <row r="58" spans="1:22" ht="12.75">
      <c r="A58">
        <f t="shared" si="0"/>
        <v>225.75628997330196</v>
      </c>
      <c r="B58">
        <f t="shared" si="1"/>
        <v>0.027831717592110672</v>
      </c>
      <c r="C58">
        <f t="shared" si="6"/>
        <v>162</v>
      </c>
      <c r="D58">
        <f t="shared" si="6"/>
        <v>150</v>
      </c>
      <c r="E58">
        <f t="shared" si="7"/>
        <v>1</v>
      </c>
      <c r="F58">
        <f t="shared" si="8"/>
        <v>45.445377495200795</v>
      </c>
      <c r="G58">
        <f t="shared" si="9"/>
        <v>191.97049014658754</v>
      </c>
      <c r="H58">
        <f t="shared" si="10"/>
        <v>193.65089487818295</v>
      </c>
      <c r="I58">
        <f t="shared" si="11"/>
        <v>253.21906639161583</v>
      </c>
      <c r="J58">
        <f t="shared" si="3"/>
        <v>2.7135076638165974E-05</v>
      </c>
      <c r="K58" s="1">
        <f t="shared" si="4"/>
        <v>0.9827203083098441</v>
      </c>
      <c r="L58" s="1">
        <f t="shared" si="5"/>
        <v>0.5747462429770108</v>
      </c>
      <c r="M58" s="1">
        <f>1+Step!D58*(Absorption!D58*K58*COS(B58*(H58-G58))+Absorption!K58*L58*COS(B58*(I58-G58)))</f>
        <v>1.6256423449048136</v>
      </c>
      <c r="N58" s="1">
        <v>152.37670677555943</v>
      </c>
      <c r="O58" s="18">
        <v>9</v>
      </c>
      <c r="P58" s="18">
        <v>6</v>
      </c>
      <c r="Q58" s="18">
        <v>3</v>
      </c>
      <c r="R58" s="18">
        <v>0</v>
      </c>
      <c r="S58" s="18">
        <v>-3</v>
      </c>
      <c r="T58" s="18">
        <v>-6</v>
      </c>
      <c r="U58" s="18">
        <v>-9</v>
      </c>
      <c r="V58" s="1">
        <f>20*LOG(Bass!D58*M58)</f>
        <v>4.168884182623991</v>
      </c>
    </row>
    <row r="59" spans="1:22" ht="12.75">
      <c r="A59">
        <f t="shared" si="0"/>
        <v>214.8511669292514</v>
      </c>
      <c r="B59">
        <f t="shared" si="1"/>
        <v>0.029244362025031886</v>
      </c>
      <c r="C59">
        <f t="shared" si="6"/>
        <v>162</v>
      </c>
      <c r="D59">
        <f t="shared" si="6"/>
        <v>150</v>
      </c>
      <c r="E59">
        <f t="shared" si="7"/>
        <v>1</v>
      </c>
      <c r="F59">
        <f t="shared" si="8"/>
        <v>45.445377495200795</v>
      </c>
      <c r="G59">
        <f t="shared" si="9"/>
        <v>191.97049014658754</v>
      </c>
      <c r="H59">
        <f t="shared" si="10"/>
        <v>193.65089487818295</v>
      </c>
      <c r="I59">
        <f t="shared" si="11"/>
        <v>253.21906639161583</v>
      </c>
      <c r="J59">
        <f t="shared" si="3"/>
        <v>2.7135076638165974E-05</v>
      </c>
      <c r="K59" s="1">
        <f t="shared" si="4"/>
        <v>0.9827203083098441</v>
      </c>
      <c r="L59" s="1">
        <f t="shared" si="5"/>
        <v>0.5747462429770108</v>
      </c>
      <c r="M59" s="1">
        <f>1+Step!D59*(Absorption!D59*K59*COS(B59*(H59-G59))+Absorption!K59*L59*COS(B59*(I59-G59)))</f>
        <v>1.58260630252969</v>
      </c>
      <c r="N59" s="1">
        <v>160.11083622053408</v>
      </c>
      <c r="O59" s="18">
        <v>9</v>
      </c>
      <c r="P59" s="18">
        <v>6</v>
      </c>
      <c r="Q59" s="18">
        <v>3</v>
      </c>
      <c r="R59" s="18">
        <v>0</v>
      </c>
      <c r="S59" s="18">
        <v>-3</v>
      </c>
      <c r="T59" s="18">
        <v>-6</v>
      </c>
      <c r="U59" s="18">
        <v>-9</v>
      </c>
      <c r="V59" s="1">
        <f>20*LOG(Bass!D59*M59)</f>
        <v>3.9407080849477567</v>
      </c>
    </row>
    <row r="60" spans="1:22" ht="12.75">
      <c r="A60">
        <f t="shared" si="0"/>
        <v>204.4728141852441</v>
      </c>
      <c r="B60">
        <f t="shared" si="1"/>
        <v>0.030728707540980362</v>
      </c>
      <c r="C60">
        <f t="shared" si="6"/>
        <v>162</v>
      </c>
      <c r="D60">
        <f t="shared" si="6"/>
        <v>150</v>
      </c>
      <c r="E60">
        <f t="shared" si="7"/>
        <v>1</v>
      </c>
      <c r="F60">
        <f t="shared" si="8"/>
        <v>45.445377495200795</v>
      </c>
      <c r="G60">
        <f t="shared" si="9"/>
        <v>191.97049014658754</v>
      </c>
      <c r="H60">
        <f t="shared" si="10"/>
        <v>193.65089487818295</v>
      </c>
      <c r="I60">
        <f t="shared" si="11"/>
        <v>253.21906639161583</v>
      </c>
      <c r="J60">
        <f t="shared" si="3"/>
        <v>2.7135076638165974E-05</v>
      </c>
      <c r="K60" s="1">
        <f t="shared" si="4"/>
        <v>0.9827203083098441</v>
      </c>
      <c r="L60" s="1">
        <f t="shared" si="5"/>
        <v>0.5747462429770108</v>
      </c>
      <c r="M60" s="1">
        <f>1+Step!D60*(Absorption!D60*K60*COS(B60*(H60-G60))+Absorption!K60*L60*COS(B60*(I60-G60)))</f>
        <v>1.5394722220310775</v>
      </c>
      <c r="N60" s="1">
        <v>168.23752407904453</v>
      </c>
      <c r="O60" s="18">
        <v>9</v>
      </c>
      <c r="P60" s="18">
        <v>6</v>
      </c>
      <c r="Q60" s="18">
        <v>3</v>
      </c>
      <c r="R60" s="18">
        <v>0</v>
      </c>
      <c r="S60" s="18">
        <v>-3</v>
      </c>
      <c r="T60" s="18">
        <v>-6</v>
      </c>
      <c r="U60" s="18">
        <v>-9</v>
      </c>
      <c r="V60" s="1">
        <f>20*LOG(Bass!D60*M60)</f>
        <v>3.705094794897761</v>
      </c>
    </row>
    <row r="61" spans="1:22" ht="12.75">
      <c r="A61">
        <f t="shared" si="0"/>
        <v>194.59578618253786</v>
      </c>
      <c r="B61">
        <f t="shared" si="1"/>
        <v>0.03228839344591836</v>
      </c>
      <c r="C61">
        <f t="shared" si="6"/>
        <v>162</v>
      </c>
      <c r="D61">
        <f t="shared" si="6"/>
        <v>150</v>
      </c>
      <c r="E61">
        <f t="shared" si="7"/>
        <v>1</v>
      </c>
      <c r="F61">
        <f t="shared" si="8"/>
        <v>45.445377495200795</v>
      </c>
      <c r="G61">
        <f t="shared" si="9"/>
        <v>191.97049014658754</v>
      </c>
      <c r="H61">
        <f t="shared" si="10"/>
        <v>193.65089487818295</v>
      </c>
      <c r="I61">
        <f t="shared" si="11"/>
        <v>253.21906639161583</v>
      </c>
      <c r="J61">
        <f t="shared" si="3"/>
        <v>2.7135076638165974E-05</v>
      </c>
      <c r="K61" s="1">
        <f t="shared" si="4"/>
        <v>0.9827203083098441</v>
      </c>
      <c r="L61" s="1">
        <f t="shared" si="5"/>
        <v>0.5747462429770108</v>
      </c>
      <c r="M61" s="1">
        <f>1+Step!D61*(Absorption!D61*K61*COS(B61*(H61-G61))+Absorption!K61*L61*COS(B61*(I61-G61)))</f>
        <v>1.4966393526118278</v>
      </c>
      <c r="N61" s="1">
        <v>176.7766952966369</v>
      </c>
      <c r="O61" s="18">
        <v>9</v>
      </c>
      <c r="P61" s="18">
        <v>6</v>
      </c>
      <c r="Q61" s="18">
        <v>3</v>
      </c>
      <c r="R61" s="18">
        <v>0</v>
      </c>
      <c r="S61" s="18">
        <v>-3</v>
      </c>
      <c r="T61" s="18">
        <v>-6</v>
      </c>
      <c r="U61" s="18">
        <v>-9</v>
      </c>
      <c r="V61" s="1">
        <f>20*LOG(Bass!D61*M61)</f>
        <v>3.463992740297405</v>
      </c>
    </row>
    <row r="62" spans="1:22" ht="12.75">
      <c r="A62">
        <f t="shared" si="0"/>
        <v>185.19586650621218</v>
      </c>
      <c r="B62">
        <f t="shared" si="1"/>
        <v>0.03392724376474582</v>
      </c>
      <c r="C62">
        <f t="shared" si="6"/>
        <v>162</v>
      </c>
      <c r="D62">
        <f t="shared" si="6"/>
        <v>150</v>
      </c>
      <c r="E62">
        <f t="shared" si="7"/>
        <v>1</v>
      </c>
      <c r="F62">
        <f t="shared" si="8"/>
        <v>45.445377495200795</v>
      </c>
      <c r="G62">
        <f t="shared" si="9"/>
        <v>191.97049014658754</v>
      </c>
      <c r="H62">
        <f t="shared" si="10"/>
        <v>193.65089487818295</v>
      </c>
      <c r="I62">
        <f t="shared" si="11"/>
        <v>253.21906639161583</v>
      </c>
      <c r="J62">
        <f t="shared" si="3"/>
        <v>2.7135076638165974E-05</v>
      </c>
      <c r="K62" s="1">
        <f t="shared" si="4"/>
        <v>0.9827203083098441</v>
      </c>
      <c r="L62" s="1">
        <f t="shared" si="5"/>
        <v>0.5747462429770108</v>
      </c>
      <c r="M62" s="1">
        <f>1+Step!D62*(Absorption!D62*K62*COS(B62*(H62-G62))+Absorption!K62*L62*COS(B62*(I62-G62)))</f>
        <v>1.4545753662317686</v>
      </c>
      <c r="N62" s="1">
        <v>185.74928614211856</v>
      </c>
      <c r="O62" s="18">
        <v>9</v>
      </c>
      <c r="P62" s="18">
        <v>6</v>
      </c>
      <c r="Q62" s="18">
        <v>3</v>
      </c>
      <c r="R62" s="18">
        <v>0</v>
      </c>
      <c r="S62" s="18">
        <v>-3</v>
      </c>
      <c r="T62" s="18">
        <v>-6</v>
      </c>
      <c r="U62" s="18">
        <v>-9</v>
      </c>
      <c r="V62" s="1">
        <f>20*LOG(Bass!D62*M62)</f>
        <v>3.219989638967524</v>
      </c>
    </row>
    <row r="63" spans="1:22" ht="12.75">
      <c r="A63">
        <f t="shared" si="0"/>
        <v>176.25000851156392</v>
      </c>
      <c r="B63">
        <f t="shared" si="1"/>
        <v>0.035649276617012705</v>
      </c>
      <c r="C63">
        <f t="shared" si="6"/>
        <v>162</v>
      </c>
      <c r="D63">
        <f t="shared" si="6"/>
        <v>150</v>
      </c>
      <c r="E63">
        <f t="shared" si="7"/>
        <v>1</v>
      </c>
      <c r="F63">
        <f t="shared" si="8"/>
        <v>45.445377495200795</v>
      </c>
      <c r="G63">
        <f t="shared" si="9"/>
        <v>191.97049014658754</v>
      </c>
      <c r="H63">
        <f t="shared" si="10"/>
        <v>193.65089487818295</v>
      </c>
      <c r="I63">
        <f t="shared" si="11"/>
        <v>253.21906639161583</v>
      </c>
      <c r="J63">
        <f t="shared" si="3"/>
        <v>2.7135076638165974E-05</v>
      </c>
      <c r="K63" s="1">
        <f t="shared" si="4"/>
        <v>0.9827203083098441</v>
      </c>
      <c r="L63" s="1">
        <f t="shared" si="5"/>
        <v>0.5747462429770108</v>
      </c>
      <c r="M63" s="1">
        <f>1+Step!D63*(Absorption!D63*K63*COS(B63*(H63-G63))+Absorption!K63*L63*COS(B63*(I63-G63)))</f>
        <v>1.413819419331785</v>
      </c>
      <c r="N63" s="1">
        <v>195.17729553892752</v>
      </c>
      <c r="O63" s="18">
        <v>9</v>
      </c>
      <c r="P63" s="18">
        <v>6</v>
      </c>
      <c r="Q63" s="18">
        <v>3</v>
      </c>
      <c r="R63" s="18">
        <v>0</v>
      </c>
      <c r="S63" s="18">
        <v>-3</v>
      </c>
      <c r="T63" s="18">
        <v>-6</v>
      </c>
      <c r="U63" s="18">
        <v>-9</v>
      </c>
      <c r="V63" s="1">
        <f>20*LOG(Bass!D63*M63)</f>
        <v>2.97641860272756</v>
      </c>
    </row>
    <row r="64" spans="1:22" ht="12.75">
      <c r="A64">
        <f t="shared" si="0"/>
        <v>167.73627881853582</v>
      </c>
      <c r="B64">
        <f t="shared" si="1"/>
        <v>0.03745871406851109</v>
      </c>
      <c r="C64">
        <f t="shared" si="6"/>
        <v>162</v>
      </c>
      <c r="D64">
        <f t="shared" si="6"/>
        <v>150</v>
      </c>
      <c r="E64">
        <f t="shared" si="7"/>
        <v>1</v>
      </c>
      <c r="F64">
        <f t="shared" si="8"/>
        <v>45.445377495200795</v>
      </c>
      <c r="G64">
        <f t="shared" si="9"/>
        <v>191.97049014658754</v>
      </c>
      <c r="H64">
        <f t="shared" si="10"/>
        <v>193.65089487818295</v>
      </c>
      <c r="I64">
        <f t="shared" si="11"/>
        <v>253.21906639161583</v>
      </c>
      <c r="J64">
        <f t="shared" si="3"/>
        <v>2.7135076638165974E-05</v>
      </c>
      <c r="K64" s="1">
        <f t="shared" si="4"/>
        <v>0.9827203083098441</v>
      </c>
      <c r="L64" s="1">
        <f t="shared" si="5"/>
        <v>0.5747462429770108</v>
      </c>
      <c r="M64" s="1">
        <f>1+Step!D64*(Absorption!D64*K64*COS(B64*(H64-G64))+Absorption!K64*L64*COS(B64*(I64-G64)))</f>
        <v>1.3749830601624722</v>
      </c>
      <c r="N64" s="1">
        <v>205.0838390019095</v>
      </c>
      <c r="O64" s="18">
        <v>9</v>
      </c>
      <c r="P64" s="18">
        <v>6</v>
      </c>
      <c r="Q64" s="18">
        <v>3</v>
      </c>
      <c r="R64" s="18">
        <v>0</v>
      </c>
      <c r="S64" s="18">
        <v>-3</v>
      </c>
      <c r="T64" s="18">
        <v>-6</v>
      </c>
      <c r="U64" s="18">
        <v>-9</v>
      </c>
      <c r="V64" s="1">
        <f>20*LOG(Bass!D64*M64)</f>
        <v>2.7374526604819227</v>
      </c>
    </row>
    <row r="65" spans="1:22" ht="12.75">
      <c r="A65">
        <f t="shared" si="0"/>
        <v>159.63380353563838</v>
      </c>
      <c r="B65">
        <f t="shared" si="1"/>
        <v>0.03935999248290078</v>
      </c>
      <c r="C65">
        <f t="shared" si="6"/>
        <v>162</v>
      </c>
      <c r="D65">
        <f t="shared" si="6"/>
        <v>150</v>
      </c>
      <c r="E65">
        <f t="shared" si="7"/>
        <v>1</v>
      </c>
      <c r="F65">
        <f t="shared" si="8"/>
        <v>45.445377495200795</v>
      </c>
      <c r="G65">
        <f t="shared" si="9"/>
        <v>191.97049014658754</v>
      </c>
      <c r="H65">
        <f t="shared" si="10"/>
        <v>193.65089487818295</v>
      </c>
      <c r="I65">
        <f t="shared" si="11"/>
        <v>253.21906639161583</v>
      </c>
      <c r="J65">
        <f t="shared" si="3"/>
        <v>2.7135076638165974E-05</v>
      </c>
      <c r="K65" s="1">
        <f t="shared" si="4"/>
        <v>0.9827203083098441</v>
      </c>
      <c r="L65" s="1">
        <f t="shared" si="5"/>
        <v>0.5747462429770108</v>
      </c>
      <c r="M65" s="1">
        <f>1+Step!D65*(Absorption!D65*K65*COS(B65*(H65-G65))+Absorption!K65*L65*COS(B65*(I65-G65)))</f>
        <v>1.3387480823225824</v>
      </c>
      <c r="N65" s="1">
        <v>215.49320531174445</v>
      </c>
      <c r="O65" s="18">
        <v>9</v>
      </c>
      <c r="P65" s="18">
        <v>6</v>
      </c>
      <c r="Q65" s="18">
        <v>3</v>
      </c>
      <c r="R65" s="18">
        <v>0</v>
      </c>
      <c r="S65" s="18">
        <v>-3</v>
      </c>
      <c r="T65" s="18">
        <v>-6</v>
      </c>
      <c r="U65" s="18">
        <v>-9</v>
      </c>
      <c r="V65" s="1">
        <f>20*LOG(Bass!D65*M65)</f>
        <v>2.5081692781451137</v>
      </c>
    </row>
    <row r="66" spans="1:22" ht="12.75">
      <c r="A66">
        <f t="shared" si="0"/>
        <v>151.92271708151657</v>
      </c>
      <c r="B66">
        <f t="shared" si="1"/>
        <v>0.041357773398748805</v>
      </c>
      <c r="C66">
        <f t="shared" si="6"/>
        <v>162</v>
      </c>
      <c r="D66">
        <f t="shared" si="6"/>
        <v>150</v>
      </c>
      <c r="E66">
        <f t="shared" si="7"/>
        <v>1</v>
      </c>
      <c r="F66">
        <f t="shared" si="8"/>
        <v>45.445377495200795</v>
      </c>
      <c r="G66">
        <f t="shared" si="9"/>
        <v>191.97049014658754</v>
      </c>
      <c r="H66">
        <f t="shared" si="10"/>
        <v>193.65089487818295</v>
      </c>
      <c r="I66">
        <f t="shared" si="11"/>
        <v>253.21906639161583</v>
      </c>
      <c r="J66">
        <f t="shared" si="3"/>
        <v>2.7135076638165974E-05</v>
      </c>
      <c r="K66" s="1">
        <f t="shared" si="4"/>
        <v>0.9827203083098441</v>
      </c>
      <c r="L66" s="1">
        <f t="shared" si="5"/>
        <v>0.5747462429770108</v>
      </c>
      <c r="M66" s="1">
        <f>1+Step!D66*(Absorption!D66*K66*COS(B66*(H66-G66))+Absorption!K66*L66*COS(B66*(I66-G66)))</f>
        <v>1.3058602396555474</v>
      </c>
      <c r="N66" s="1">
        <v>226.43091606597667</v>
      </c>
      <c r="O66" s="18">
        <v>9</v>
      </c>
      <c r="P66" s="18">
        <v>6</v>
      </c>
      <c r="Q66" s="18">
        <v>3</v>
      </c>
      <c r="R66" s="18">
        <v>0</v>
      </c>
      <c r="S66" s="18">
        <v>-3</v>
      </c>
      <c r="T66" s="18">
        <v>-6</v>
      </c>
      <c r="U66" s="18">
        <v>-9</v>
      </c>
      <c r="V66" s="1">
        <f>20*LOG(Bass!D66*M66)</f>
        <v>2.294559098945777</v>
      </c>
    </row>
    <row r="67" spans="1:22" ht="12.75">
      <c r="A67">
        <f aca="true" t="shared" si="12" ref="A67:A93">34400/N67</f>
        <v>144.58411347868298</v>
      </c>
      <c r="B67">
        <f aca="true" t="shared" si="13" ref="B67:B130">2*PI()/A67</f>
        <v>0.043456954958650824</v>
      </c>
      <c r="C67">
        <f t="shared" si="6"/>
        <v>162</v>
      </c>
      <c r="D67">
        <f t="shared" si="6"/>
        <v>150</v>
      </c>
      <c r="E67">
        <f t="shared" si="7"/>
        <v>1</v>
      </c>
      <c r="F67">
        <f t="shared" si="8"/>
        <v>45.445377495200795</v>
      </c>
      <c r="G67">
        <f t="shared" si="9"/>
        <v>191.97049014658754</v>
      </c>
      <c r="H67">
        <f t="shared" si="10"/>
        <v>193.65089487818295</v>
      </c>
      <c r="I67">
        <f t="shared" si="11"/>
        <v>253.21906639161583</v>
      </c>
      <c r="J67">
        <f aca="true" t="shared" si="14" ref="J67:J93">1/G67^2</f>
        <v>2.7135076638165974E-05</v>
      </c>
      <c r="K67" s="1">
        <f aca="true" t="shared" si="15" ref="K67:K93">(1/H67^2)/J67</f>
        <v>0.9827203083098441</v>
      </c>
      <c r="L67" s="1">
        <f aca="true" t="shared" si="16" ref="L67:L93">(1/I67^2)/J67</f>
        <v>0.5747462429770108</v>
      </c>
      <c r="M67" s="1">
        <f>1+Step!D67*(Absorption!D67*K67*COS(B67*(H67-G67))+Absorption!K67*L67*COS(B67*(I67-G67)))</f>
        <v>1.2771175547927596</v>
      </c>
      <c r="N67" s="1">
        <v>237.9237882526549</v>
      </c>
      <c r="O67" s="18">
        <v>9</v>
      </c>
      <c r="P67" s="18">
        <v>6</v>
      </c>
      <c r="Q67" s="18">
        <v>3</v>
      </c>
      <c r="R67" s="18">
        <v>0</v>
      </c>
      <c r="S67" s="18">
        <v>-3</v>
      </c>
      <c r="T67" s="18">
        <v>-6</v>
      </c>
      <c r="U67" s="18">
        <v>-9</v>
      </c>
      <c r="V67" s="1">
        <f>20*LOG(Bass!D67*M67)</f>
        <v>2.103446311131875</v>
      </c>
    </row>
    <row r="68" spans="1:22" ht="12.75">
      <c r="A68">
        <f t="shared" si="12"/>
        <v>137.6</v>
      </c>
      <c r="B68">
        <f t="shared" si="13"/>
        <v>0.0456626839184563</v>
      </c>
      <c r="C68">
        <f aca="true" t="shared" si="17" ref="C68:D93">C67</f>
        <v>162</v>
      </c>
      <c r="D68">
        <f t="shared" si="17"/>
        <v>150</v>
      </c>
      <c r="E68">
        <f aca="true" t="shared" si="18" ref="E68:E93">E67</f>
        <v>1</v>
      </c>
      <c r="F68">
        <f aca="true" t="shared" si="19" ref="F68:F93">F67</f>
        <v>45.445377495200795</v>
      </c>
      <c r="G68">
        <f aca="true" t="shared" si="20" ref="G68:G93">G67</f>
        <v>191.97049014658754</v>
      </c>
      <c r="H68">
        <f aca="true" t="shared" si="21" ref="H68:H93">H67</f>
        <v>193.65089487818295</v>
      </c>
      <c r="I68">
        <f aca="true" t="shared" si="22" ref="I68:I93">I67</f>
        <v>253.21906639161583</v>
      </c>
      <c r="J68">
        <f t="shared" si="14"/>
        <v>2.7135076638165974E-05</v>
      </c>
      <c r="K68" s="1">
        <f t="shared" si="15"/>
        <v>0.9827203083098441</v>
      </c>
      <c r="L68" s="1">
        <f t="shared" si="16"/>
        <v>0.5747462429770108</v>
      </c>
      <c r="M68" s="1">
        <f>1+Step!D68*(Absorption!D68*K68*COS(B68*(H68-G68))+Absorption!K68*L68*COS(B68*(I68-G68)))</f>
        <v>1.253351795432791</v>
      </c>
      <c r="N68" s="1">
        <v>250</v>
      </c>
      <c r="O68" s="18">
        <v>9</v>
      </c>
      <c r="P68" s="18">
        <v>6</v>
      </c>
      <c r="Q68" s="18">
        <v>3</v>
      </c>
      <c r="R68" s="18">
        <v>0</v>
      </c>
      <c r="S68" s="18">
        <v>-3</v>
      </c>
      <c r="T68" s="18">
        <v>-6</v>
      </c>
      <c r="U68" s="18">
        <v>-9</v>
      </c>
      <c r="V68" s="1">
        <f>20*LOG(Bass!D68*M68)</f>
        <v>1.9422845099939836</v>
      </c>
    </row>
    <row r="69" spans="1:22" ht="12.75">
      <c r="A69">
        <f t="shared" si="12"/>
        <v>130.95325305426127</v>
      </c>
      <c r="B69">
        <f t="shared" si="13"/>
        <v>0.04798036826604155</v>
      </c>
      <c r="C69">
        <f t="shared" si="17"/>
        <v>162</v>
      </c>
      <c r="D69">
        <f t="shared" si="17"/>
        <v>150</v>
      </c>
      <c r="E69">
        <f t="shared" si="18"/>
        <v>1</v>
      </c>
      <c r="F69">
        <f t="shared" si="19"/>
        <v>45.445377495200795</v>
      </c>
      <c r="G69">
        <f t="shared" si="20"/>
        <v>191.97049014658754</v>
      </c>
      <c r="H69">
        <f t="shared" si="21"/>
        <v>193.65089487818295</v>
      </c>
      <c r="I69">
        <f t="shared" si="22"/>
        <v>253.21906639161583</v>
      </c>
      <c r="J69">
        <f t="shared" si="14"/>
        <v>2.7135076638165974E-05</v>
      </c>
      <c r="K69" s="1">
        <f t="shared" si="15"/>
        <v>0.9827203083098441</v>
      </c>
      <c r="L69" s="1">
        <f t="shared" si="16"/>
        <v>0.5747462429770108</v>
      </c>
      <c r="M69" s="1">
        <f>1+Step!D69*(Absorption!D69*K69*COS(B69*(H69-G69))+Absorption!K69*L69*COS(B69*(I69-G69)))</f>
        <v>1.235401592328918</v>
      </c>
      <c r="N69" s="1">
        <v>262.68915966330485</v>
      </c>
      <c r="O69" s="18">
        <v>9</v>
      </c>
      <c r="P69" s="18">
        <v>6</v>
      </c>
      <c r="Q69" s="18">
        <v>3</v>
      </c>
      <c r="R69" s="18">
        <v>0</v>
      </c>
      <c r="S69" s="18">
        <v>-3</v>
      </c>
      <c r="T69" s="18">
        <v>-6</v>
      </c>
      <c r="U69" s="18">
        <v>-9</v>
      </c>
      <c r="V69" s="1">
        <f>20*LOG(Bass!D69*M69)</f>
        <v>1.818795666571812</v>
      </c>
    </row>
    <row r="70" spans="1:22" ht="12.75">
      <c r="A70">
        <f t="shared" si="12"/>
        <v>124.62757620271357</v>
      </c>
      <c r="B70">
        <f t="shared" si="13"/>
        <v>0.05041569048056942</v>
      </c>
      <c r="C70">
        <f t="shared" si="17"/>
        <v>162</v>
      </c>
      <c r="D70">
        <f t="shared" si="17"/>
        <v>150</v>
      </c>
      <c r="E70">
        <f t="shared" si="18"/>
        <v>1</v>
      </c>
      <c r="F70">
        <f t="shared" si="19"/>
        <v>45.445377495200795</v>
      </c>
      <c r="G70">
        <f t="shared" si="20"/>
        <v>191.97049014658754</v>
      </c>
      <c r="H70">
        <f t="shared" si="21"/>
        <v>193.65089487818295</v>
      </c>
      <c r="I70">
        <f t="shared" si="22"/>
        <v>253.21906639161583</v>
      </c>
      <c r="J70">
        <f t="shared" si="14"/>
        <v>2.7135076638165974E-05</v>
      </c>
      <c r="K70" s="1">
        <f t="shared" si="15"/>
        <v>0.9827203083098441</v>
      </c>
      <c r="L70" s="1">
        <f t="shared" si="16"/>
        <v>0.5747462429770108</v>
      </c>
      <c r="M70" s="1">
        <f>1+Step!D70*(Absorption!D70*K70*COS(B70*(H70-G70))+Absorption!K70*L70*COS(B70*(I70-G70)))</f>
        <v>1.2240756787814493</v>
      </c>
      <c r="N70" s="1">
        <v>276.02237841845306</v>
      </c>
      <c r="O70" s="18">
        <v>9</v>
      </c>
      <c r="P70" s="18">
        <v>6</v>
      </c>
      <c r="Q70" s="18">
        <v>3</v>
      </c>
      <c r="R70" s="18">
        <v>0</v>
      </c>
      <c r="S70" s="18">
        <v>-3</v>
      </c>
      <c r="T70" s="18">
        <v>-6</v>
      </c>
      <c r="U70" s="18">
        <v>-9</v>
      </c>
      <c r="V70" s="1">
        <f>20*LOG(Bass!D70*M70)</f>
        <v>1.7404352522667361</v>
      </c>
    </row>
    <row r="71" spans="1:22" ht="12.75">
      <c r="A71">
        <f t="shared" si="12"/>
        <v>118.60746020358414</v>
      </c>
      <c r="B71">
        <f t="shared" si="13"/>
        <v>0.052974621464744236</v>
      </c>
      <c r="C71">
        <f t="shared" si="17"/>
        <v>162</v>
      </c>
      <c r="D71">
        <f t="shared" si="17"/>
        <v>150</v>
      </c>
      <c r="E71">
        <f t="shared" si="18"/>
        <v>1</v>
      </c>
      <c r="F71">
        <f t="shared" si="19"/>
        <v>45.445377495200795</v>
      </c>
      <c r="G71">
        <f t="shared" si="20"/>
        <v>191.97049014658754</v>
      </c>
      <c r="H71">
        <f t="shared" si="21"/>
        <v>193.65089487818295</v>
      </c>
      <c r="I71">
        <f t="shared" si="22"/>
        <v>253.21906639161583</v>
      </c>
      <c r="J71">
        <f t="shared" si="14"/>
        <v>2.7135076638165974E-05</v>
      </c>
      <c r="K71" s="1">
        <f t="shared" si="15"/>
        <v>0.9827203083098441</v>
      </c>
      <c r="L71" s="1">
        <f t="shared" si="16"/>
        <v>0.5747462429770108</v>
      </c>
      <c r="M71" s="1">
        <f>1+Step!D71*(Absorption!D71*K71*COS(B71*(H71-G71))+Absorption!K71*L71*COS(B71*(I71-G71)))</f>
        <v>1.2201049083866975</v>
      </c>
      <c r="N71" s="1">
        <v>290.0323465400407</v>
      </c>
      <c r="O71" s="18">
        <v>9</v>
      </c>
      <c r="P71" s="18">
        <v>6</v>
      </c>
      <c r="Q71" s="18">
        <v>3</v>
      </c>
      <c r="R71" s="18">
        <v>0</v>
      </c>
      <c r="S71" s="18">
        <v>-3</v>
      </c>
      <c r="T71" s="18">
        <v>-6</v>
      </c>
      <c r="U71" s="18">
        <v>-9</v>
      </c>
      <c r="V71" s="1">
        <f>20*LOG(Bass!D71*M71)</f>
        <v>1.7136963360151674</v>
      </c>
    </row>
    <row r="72" spans="1:22" ht="12.75">
      <c r="A72">
        <f t="shared" si="12"/>
        <v>112.87814498665098</v>
      </c>
      <c r="B72">
        <f t="shared" si="13"/>
        <v>0.055663435184221344</v>
      </c>
      <c r="C72">
        <f t="shared" si="17"/>
        <v>162</v>
      </c>
      <c r="D72">
        <f t="shared" si="17"/>
        <v>150</v>
      </c>
      <c r="E72">
        <f t="shared" si="18"/>
        <v>1</v>
      </c>
      <c r="F72">
        <f t="shared" si="19"/>
        <v>45.445377495200795</v>
      </c>
      <c r="G72">
        <f t="shared" si="20"/>
        <v>191.97049014658754</v>
      </c>
      <c r="H72">
        <f t="shared" si="21"/>
        <v>193.65089487818295</v>
      </c>
      <c r="I72">
        <f t="shared" si="22"/>
        <v>253.21906639161583</v>
      </c>
      <c r="J72">
        <f t="shared" si="14"/>
        <v>2.7135076638165974E-05</v>
      </c>
      <c r="K72" s="1">
        <f t="shared" si="15"/>
        <v>0.9827203083098441</v>
      </c>
      <c r="L72" s="1">
        <f t="shared" si="16"/>
        <v>0.5747462429770108</v>
      </c>
      <c r="M72" s="1">
        <f>1+Step!D72*(Absorption!D72*K72*COS(B72*(H72-G72))+Absorption!K72*L72*COS(B72*(I72-G72)))</f>
        <v>1.224082140337679</v>
      </c>
      <c r="N72" s="1">
        <v>304.75341355111885</v>
      </c>
      <c r="O72" s="18">
        <v>9</v>
      </c>
      <c r="P72" s="18">
        <v>6</v>
      </c>
      <c r="Q72" s="18">
        <v>3</v>
      </c>
      <c r="R72" s="18">
        <v>0</v>
      </c>
      <c r="S72" s="18">
        <v>-3</v>
      </c>
      <c r="T72" s="18">
        <v>-6</v>
      </c>
      <c r="U72" s="18">
        <v>-9</v>
      </c>
      <c r="V72" s="1">
        <f>20*LOG(Bass!D72*M72)</f>
        <v>1.7433072500187676</v>
      </c>
    </row>
    <row r="73" spans="1:22" ht="12.75">
      <c r="A73">
        <f t="shared" si="12"/>
        <v>107.4255834646257</v>
      </c>
      <c r="B73">
        <f t="shared" si="13"/>
        <v>0.05848872405006377</v>
      </c>
      <c r="C73">
        <f t="shared" si="17"/>
        <v>162</v>
      </c>
      <c r="D73">
        <f t="shared" si="17"/>
        <v>150</v>
      </c>
      <c r="E73">
        <f t="shared" si="18"/>
        <v>1</v>
      </c>
      <c r="F73">
        <f t="shared" si="19"/>
        <v>45.445377495200795</v>
      </c>
      <c r="G73">
        <f t="shared" si="20"/>
        <v>191.97049014658754</v>
      </c>
      <c r="H73">
        <f t="shared" si="21"/>
        <v>193.65089487818295</v>
      </c>
      <c r="I73">
        <f t="shared" si="22"/>
        <v>253.21906639161583</v>
      </c>
      <c r="J73">
        <f t="shared" si="14"/>
        <v>2.7135076638165974E-05</v>
      </c>
      <c r="K73" s="1">
        <f t="shared" si="15"/>
        <v>0.9827203083098441</v>
      </c>
      <c r="L73" s="1">
        <f t="shared" si="16"/>
        <v>0.5747462429770108</v>
      </c>
      <c r="M73" s="1">
        <f>1+Step!D73*(Absorption!D73*K73*COS(B73*(H73-G73))+Absorption!K73*L73*COS(B73*(I73-G73)))</f>
        <v>1.2363898730910632</v>
      </c>
      <c r="N73" s="1">
        <v>320.22167244106816</v>
      </c>
      <c r="O73" s="18">
        <v>9</v>
      </c>
      <c r="P73" s="18">
        <v>6</v>
      </c>
      <c r="Q73" s="18">
        <v>3</v>
      </c>
      <c r="R73" s="18">
        <v>0</v>
      </c>
      <c r="S73" s="18">
        <v>-3</v>
      </c>
      <c r="T73" s="18">
        <v>-6</v>
      </c>
      <c r="U73" s="18">
        <v>-9</v>
      </c>
      <c r="V73" s="1">
        <f>20*LOG(Bass!D73*M73)</f>
        <v>1.8314213440612859</v>
      </c>
    </row>
    <row r="74" spans="1:22" ht="12.75">
      <c r="A74">
        <f t="shared" si="12"/>
        <v>102.23640709262204</v>
      </c>
      <c r="B74">
        <f t="shared" si="13"/>
        <v>0.061457415081960724</v>
      </c>
      <c r="C74">
        <f t="shared" si="17"/>
        <v>162</v>
      </c>
      <c r="D74">
        <f t="shared" si="17"/>
        <v>150</v>
      </c>
      <c r="E74">
        <f t="shared" si="18"/>
        <v>1</v>
      </c>
      <c r="F74">
        <f t="shared" si="19"/>
        <v>45.445377495200795</v>
      </c>
      <c r="G74">
        <f t="shared" si="20"/>
        <v>191.97049014658754</v>
      </c>
      <c r="H74">
        <f t="shared" si="21"/>
        <v>193.65089487818295</v>
      </c>
      <c r="I74">
        <f t="shared" si="22"/>
        <v>253.21906639161583</v>
      </c>
      <c r="J74">
        <f t="shared" si="14"/>
        <v>2.7135076638165974E-05</v>
      </c>
      <c r="K74" s="1">
        <f t="shared" si="15"/>
        <v>0.9827203083098441</v>
      </c>
      <c r="L74" s="1">
        <f t="shared" si="16"/>
        <v>0.5747462429770108</v>
      </c>
      <c r="M74" s="1">
        <f>1+Step!D74*(Absorption!D74*K74*COS(B74*(H74-G74))+Absorption!K74*L74*COS(B74*(I74-G74)))</f>
        <v>1.2571167754138795</v>
      </c>
      <c r="N74" s="1">
        <v>336.47504815808907</v>
      </c>
      <c r="O74" s="18">
        <v>9</v>
      </c>
      <c r="P74" s="18">
        <v>6</v>
      </c>
      <c r="Q74" s="18">
        <v>3</v>
      </c>
      <c r="R74" s="18">
        <v>0</v>
      </c>
      <c r="S74" s="18">
        <v>-3</v>
      </c>
      <c r="T74" s="18">
        <v>-6</v>
      </c>
      <c r="U74" s="18">
        <v>-9</v>
      </c>
      <c r="V74" s="1">
        <f>20*LOG(Bass!D74*M74)</f>
        <v>1.9769268446800303</v>
      </c>
    </row>
    <row r="75" spans="1:22" ht="12.75">
      <c r="A75">
        <f t="shared" si="12"/>
        <v>97.29789309126893</v>
      </c>
      <c r="B75">
        <f t="shared" si="13"/>
        <v>0.06457678689183673</v>
      </c>
      <c r="C75">
        <f t="shared" si="17"/>
        <v>162</v>
      </c>
      <c r="D75">
        <f t="shared" si="17"/>
        <v>150</v>
      </c>
      <c r="E75">
        <f t="shared" si="18"/>
        <v>1</v>
      </c>
      <c r="F75">
        <f t="shared" si="19"/>
        <v>45.445377495200795</v>
      </c>
      <c r="G75">
        <f t="shared" si="20"/>
        <v>191.97049014658754</v>
      </c>
      <c r="H75">
        <f t="shared" si="21"/>
        <v>193.65089487818295</v>
      </c>
      <c r="I75">
        <f t="shared" si="22"/>
        <v>253.21906639161583</v>
      </c>
      <c r="J75">
        <f t="shared" si="14"/>
        <v>2.7135076638165974E-05</v>
      </c>
      <c r="K75" s="1">
        <f t="shared" si="15"/>
        <v>0.9827203083098441</v>
      </c>
      <c r="L75" s="1">
        <f t="shared" si="16"/>
        <v>0.5747462429770108</v>
      </c>
      <c r="M75" s="1">
        <f>1+Step!D75*(Absorption!D75*K75*COS(B75*(H75-G75))+Absorption!K75*L75*COS(B75*(I75-G75)))</f>
        <v>1.2859661289365407</v>
      </c>
      <c r="N75" s="1">
        <v>353.5533905932738</v>
      </c>
      <c r="O75" s="18">
        <v>9</v>
      </c>
      <c r="P75" s="18">
        <v>6</v>
      </c>
      <c r="Q75" s="18">
        <v>3</v>
      </c>
      <c r="R75" s="18">
        <v>0</v>
      </c>
      <c r="S75" s="18">
        <v>-3</v>
      </c>
      <c r="T75" s="18">
        <v>-6</v>
      </c>
      <c r="U75" s="18">
        <v>-9</v>
      </c>
      <c r="V75" s="1">
        <f>20*LOG(Bass!D75*M75)</f>
        <v>2.175002976334395</v>
      </c>
    </row>
    <row r="76" spans="1:22" ht="12.75">
      <c r="A76">
        <f t="shared" si="12"/>
        <v>92.59793325310609</v>
      </c>
      <c r="B76">
        <f t="shared" si="13"/>
        <v>0.06785448752949164</v>
      </c>
      <c r="C76">
        <f t="shared" si="17"/>
        <v>162</v>
      </c>
      <c r="D76">
        <f t="shared" si="17"/>
        <v>150</v>
      </c>
      <c r="E76">
        <f t="shared" si="18"/>
        <v>1</v>
      </c>
      <c r="F76">
        <f t="shared" si="19"/>
        <v>45.445377495200795</v>
      </c>
      <c r="G76">
        <f t="shared" si="20"/>
        <v>191.97049014658754</v>
      </c>
      <c r="H76">
        <f t="shared" si="21"/>
        <v>193.65089487818295</v>
      </c>
      <c r="I76">
        <f t="shared" si="22"/>
        <v>253.21906639161583</v>
      </c>
      <c r="J76">
        <f t="shared" si="14"/>
        <v>2.7135076638165974E-05</v>
      </c>
      <c r="K76" s="1">
        <f t="shared" si="15"/>
        <v>0.9827203083098441</v>
      </c>
      <c r="L76" s="1">
        <f t="shared" si="16"/>
        <v>0.5747462429770108</v>
      </c>
      <c r="M76" s="1">
        <f>1+Step!D76*(Absorption!D76*K76*COS(B76*(H76-G76))+Absorption!K76*L76*COS(B76*(I76-G76)))</f>
        <v>1.3221617583554954</v>
      </c>
      <c r="N76" s="1">
        <v>371.4985722842371</v>
      </c>
      <c r="O76" s="18">
        <v>9</v>
      </c>
      <c r="P76" s="18">
        <v>6</v>
      </c>
      <c r="Q76" s="18">
        <v>3</v>
      </c>
      <c r="R76" s="18">
        <v>0</v>
      </c>
      <c r="S76" s="18">
        <v>-3</v>
      </c>
      <c r="T76" s="18">
        <v>-6</v>
      </c>
      <c r="U76" s="18">
        <v>-9</v>
      </c>
      <c r="V76" s="1">
        <f>20*LOG(Bass!D76*M76)</f>
        <v>2.417008098073074</v>
      </c>
    </row>
    <row r="77" spans="1:22" ht="12.75">
      <c r="A77">
        <f t="shared" si="12"/>
        <v>88.12500425578196</v>
      </c>
      <c r="B77">
        <f t="shared" si="13"/>
        <v>0.07129855323402541</v>
      </c>
      <c r="C77">
        <f t="shared" si="17"/>
        <v>162</v>
      </c>
      <c r="D77">
        <f t="shared" si="17"/>
        <v>150</v>
      </c>
      <c r="E77">
        <f t="shared" si="18"/>
        <v>1</v>
      </c>
      <c r="F77">
        <f t="shared" si="19"/>
        <v>45.445377495200795</v>
      </c>
      <c r="G77">
        <f t="shared" si="20"/>
        <v>191.97049014658754</v>
      </c>
      <c r="H77">
        <f t="shared" si="21"/>
        <v>193.65089487818295</v>
      </c>
      <c r="I77">
        <f t="shared" si="22"/>
        <v>253.21906639161583</v>
      </c>
      <c r="J77">
        <f t="shared" si="14"/>
        <v>2.7135076638165974E-05</v>
      </c>
      <c r="K77" s="1">
        <f t="shared" si="15"/>
        <v>0.9827203083098441</v>
      </c>
      <c r="L77" s="1">
        <f t="shared" si="16"/>
        <v>0.5747462429770108</v>
      </c>
      <c r="M77" s="1">
        <f>1+Step!D77*(Absorption!D77*K77*COS(B77*(H77-G77))+Absorption!K77*L77*COS(B77*(I77-G77)))</f>
        <v>1.3643603257444457</v>
      </c>
      <c r="N77" s="1">
        <v>390.35459107785505</v>
      </c>
      <c r="O77" s="18">
        <v>9</v>
      </c>
      <c r="P77" s="18">
        <v>6</v>
      </c>
      <c r="Q77" s="18">
        <v>3</v>
      </c>
      <c r="R77" s="18">
        <v>0</v>
      </c>
      <c r="S77" s="18">
        <v>-3</v>
      </c>
      <c r="T77" s="18">
        <v>-6</v>
      </c>
      <c r="U77" s="18">
        <v>-9</v>
      </c>
      <c r="V77" s="1">
        <f>20*LOG(Bass!D77*M77)</f>
        <v>2.6907165768608876</v>
      </c>
    </row>
    <row r="78" spans="1:22" ht="12.75">
      <c r="A78">
        <f t="shared" si="12"/>
        <v>83.86813940926791</v>
      </c>
      <c r="B78">
        <f t="shared" si="13"/>
        <v>0.07491742813702218</v>
      </c>
      <c r="C78">
        <f t="shared" si="17"/>
        <v>162</v>
      </c>
      <c r="D78">
        <f t="shared" si="17"/>
        <v>150</v>
      </c>
      <c r="E78">
        <f t="shared" si="18"/>
        <v>1</v>
      </c>
      <c r="F78">
        <f t="shared" si="19"/>
        <v>45.445377495200795</v>
      </c>
      <c r="G78">
        <f t="shared" si="20"/>
        <v>191.97049014658754</v>
      </c>
      <c r="H78">
        <f t="shared" si="21"/>
        <v>193.65089487818295</v>
      </c>
      <c r="I78">
        <f t="shared" si="22"/>
        <v>253.21906639161583</v>
      </c>
      <c r="J78">
        <f t="shared" si="14"/>
        <v>2.7135076638165974E-05</v>
      </c>
      <c r="K78" s="1">
        <f t="shared" si="15"/>
        <v>0.9827203083098441</v>
      </c>
      <c r="L78" s="1">
        <f t="shared" si="16"/>
        <v>0.5747462429770108</v>
      </c>
      <c r="M78" s="1">
        <f>1+Step!D78*(Absorption!D78*K78*COS(B78*(H78-G78))+Absorption!K78*L78*COS(B78*(I78-G78)))</f>
        <v>1.4105828282639918</v>
      </c>
      <c r="N78" s="1">
        <v>410.167678003819</v>
      </c>
      <c r="O78" s="18">
        <v>9</v>
      </c>
      <c r="P78" s="18">
        <v>6</v>
      </c>
      <c r="Q78" s="18">
        <v>3</v>
      </c>
      <c r="R78" s="18">
        <v>0</v>
      </c>
      <c r="S78" s="18">
        <v>-3</v>
      </c>
      <c r="T78" s="18">
        <v>-6</v>
      </c>
      <c r="U78" s="18">
        <v>-9</v>
      </c>
      <c r="V78" s="1">
        <f>20*LOG(Bass!D78*M78)</f>
        <v>2.980848278126481</v>
      </c>
    </row>
    <row r="79" spans="1:22" ht="12.75">
      <c r="A79">
        <f t="shared" si="12"/>
        <v>79.81690176781919</v>
      </c>
      <c r="B79">
        <f t="shared" si="13"/>
        <v>0.07871998496580156</v>
      </c>
      <c r="C79">
        <f t="shared" si="17"/>
        <v>162</v>
      </c>
      <c r="D79">
        <f t="shared" si="17"/>
        <v>150</v>
      </c>
      <c r="E79">
        <f t="shared" si="18"/>
        <v>1</v>
      </c>
      <c r="F79">
        <f t="shared" si="19"/>
        <v>45.445377495200795</v>
      </c>
      <c r="G79">
        <f t="shared" si="20"/>
        <v>191.97049014658754</v>
      </c>
      <c r="H79">
        <f t="shared" si="21"/>
        <v>193.65089487818295</v>
      </c>
      <c r="I79">
        <f t="shared" si="22"/>
        <v>253.21906639161583</v>
      </c>
      <c r="J79">
        <f t="shared" si="14"/>
        <v>2.7135076638165974E-05</v>
      </c>
      <c r="K79" s="1">
        <f t="shared" si="15"/>
        <v>0.9827203083098441</v>
      </c>
      <c r="L79" s="1">
        <f t="shared" si="16"/>
        <v>0.5747462429770108</v>
      </c>
      <c r="M79" s="1">
        <f>1+Step!D79*(Absorption!D79*K79*COS(B79*(H79-G79))+Absorption!K79*L79*COS(B79*(I79-G79)))</f>
        <v>1.4518188432457597</v>
      </c>
      <c r="N79" s="1">
        <v>430.9864106234889</v>
      </c>
      <c r="O79" s="18">
        <v>9</v>
      </c>
      <c r="P79" s="18">
        <v>6</v>
      </c>
      <c r="Q79" s="18">
        <v>3</v>
      </c>
      <c r="R79" s="18">
        <v>0</v>
      </c>
      <c r="S79" s="18">
        <v>-3</v>
      </c>
      <c r="T79" s="18">
        <v>-6</v>
      </c>
      <c r="U79" s="18">
        <v>-9</v>
      </c>
      <c r="V79" s="1">
        <f>20*LOG(Bass!D79*M79)</f>
        <v>3.231796586319394</v>
      </c>
    </row>
    <row r="80" spans="1:22" ht="12.75">
      <c r="A80">
        <f t="shared" si="12"/>
        <v>75.96135854075828</v>
      </c>
      <c r="B80">
        <f t="shared" si="13"/>
        <v>0.08271554679749761</v>
      </c>
      <c r="C80">
        <f t="shared" si="17"/>
        <v>162</v>
      </c>
      <c r="D80">
        <f t="shared" si="17"/>
        <v>150</v>
      </c>
      <c r="E80">
        <f t="shared" si="18"/>
        <v>1</v>
      </c>
      <c r="F80">
        <f t="shared" si="19"/>
        <v>45.445377495200795</v>
      </c>
      <c r="G80">
        <f t="shared" si="20"/>
        <v>191.97049014658754</v>
      </c>
      <c r="H80">
        <f t="shared" si="21"/>
        <v>193.65089487818295</v>
      </c>
      <c r="I80">
        <f t="shared" si="22"/>
        <v>253.21906639161583</v>
      </c>
      <c r="J80">
        <f t="shared" si="14"/>
        <v>2.7135076638165974E-05</v>
      </c>
      <c r="K80" s="1">
        <f t="shared" si="15"/>
        <v>0.9827203083098441</v>
      </c>
      <c r="L80" s="1">
        <f t="shared" si="16"/>
        <v>0.5747462429770108</v>
      </c>
      <c r="M80" s="1">
        <f>1+Step!D80*(Absorption!D80*K80*COS(B80*(H80-G80))+Absorption!K80*L80*COS(B80*(I80-G80)))</f>
        <v>1.4898739897724678</v>
      </c>
      <c r="N80" s="1">
        <v>452.86183213195335</v>
      </c>
      <c r="O80" s="18">
        <v>9</v>
      </c>
      <c r="P80" s="18">
        <v>6</v>
      </c>
      <c r="Q80" s="18">
        <v>3</v>
      </c>
      <c r="R80" s="18">
        <v>0</v>
      </c>
      <c r="S80" s="18">
        <v>-3</v>
      </c>
      <c r="T80" s="18">
        <v>-6</v>
      </c>
      <c r="U80" s="18">
        <v>-9</v>
      </c>
      <c r="V80" s="1">
        <f>20*LOG(Bass!D80*M80)</f>
        <v>3.4571470456368756</v>
      </c>
    </row>
    <row r="81" spans="1:22" ht="12.75">
      <c r="A81">
        <f t="shared" si="12"/>
        <v>72.29205673934149</v>
      </c>
      <c r="B81">
        <f t="shared" si="13"/>
        <v>0.08691390991730165</v>
      </c>
      <c r="C81">
        <f t="shared" si="17"/>
        <v>162</v>
      </c>
      <c r="D81">
        <f t="shared" si="17"/>
        <v>150</v>
      </c>
      <c r="E81">
        <f t="shared" si="18"/>
        <v>1</v>
      </c>
      <c r="F81">
        <f t="shared" si="19"/>
        <v>45.445377495200795</v>
      </c>
      <c r="G81">
        <f t="shared" si="20"/>
        <v>191.97049014658754</v>
      </c>
      <c r="H81">
        <f t="shared" si="21"/>
        <v>193.65089487818295</v>
      </c>
      <c r="I81">
        <f t="shared" si="22"/>
        <v>253.21906639161583</v>
      </c>
      <c r="J81">
        <f t="shared" si="14"/>
        <v>2.7135076638165974E-05</v>
      </c>
      <c r="K81" s="1">
        <f t="shared" si="15"/>
        <v>0.9827203083098441</v>
      </c>
      <c r="L81" s="1">
        <f t="shared" si="16"/>
        <v>0.5747462429770108</v>
      </c>
      <c r="M81" s="1">
        <f>1+Step!D81*(Absorption!D81*K81*COS(B81*(H81-G81))+Absorption!K81*L81*COS(B81*(I81-G81)))</f>
        <v>1.5136107666075613</v>
      </c>
      <c r="N81" s="1">
        <v>475.8475765053098</v>
      </c>
      <c r="O81" s="18">
        <v>9</v>
      </c>
      <c r="P81" s="18">
        <v>6</v>
      </c>
      <c r="Q81" s="18">
        <v>3</v>
      </c>
      <c r="R81" s="18">
        <v>0</v>
      </c>
      <c r="S81" s="18">
        <v>-3</v>
      </c>
      <c r="T81" s="18">
        <v>-6</v>
      </c>
      <c r="U81" s="18">
        <v>-9</v>
      </c>
      <c r="V81" s="1">
        <f>20*LOG(Bass!D81*M81)</f>
        <v>3.594991369881229</v>
      </c>
    </row>
    <row r="82" spans="1:22" ht="12.75">
      <c r="A82">
        <f t="shared" si="12"/>
        <v>68.8</v>
      </c>
      <c r="B82">
        <f t="shared" si="13"/>
        <v>0.0913253678369126</v>
      </c>
      <c r="C82">
        <f t="shared" si="17"/>
        <v>162</v>
      </c>
      <c r="D82">
        <f t="shared" si="17"/>
        <v>150</v>
      </c>
      <c r="E82">
        <f t="shared" si="18"/>
        <v>1</v>
      </c>
      <c r="F82">
        <f t="shared" si="19"/>
        <v>45.445377495200795</v>
      </c>
      <c r="G82">
        <f t="shared" si="20"/>
        <v>191.97049014658754</v>
      </c>
      <c r="H82">
        <f t="shared" si="21"/>
        <v>193.65089487818295</v>
      </c>
      <c r="I82">
        <f t="shared" si="22"/>
        <v>253.21906639161583</v>
      </c>
      <c r="J82">
        <f t="shared" si="14"/>
        <v>2.7135076638165974E-05</v>
      </c>
      <c r="K82" s="1">
        <f t="shared" si="15"/>
        <v>0.9827203083098441</v>
      </c>
      <c r="L82" s="1">
        <f t="shared" si="16"/>
        <v>0.5747462429770108</v>
      </c>
      <c r="M82" s="1">
        <f>1+Step!D82*(Absorption!D82*K82*COS(B82*(H82-G82))+Absorption!K82*L82*COS(B82*(I82-G82)))</f>
        <v>1.5260725592926372</v>
      </c>
      <c r="N82" s="1">
        <v>500</v>
      </c>
      <c r="O82" s="18">
        <v>9</v>
      </c>
      <c r="P82" s="18">
        <v>6</v>
      </c>
      <c r="Q82" s="18">
        <v>3</v>
      </c>
      <c r="R82" s="18">
        <v>0</v>
      </c>
      <c r="S82" s="18">
        <v>-3</v>
      </c>
      <c r="T82" s="18">
        <v>-6</v>
      </c>
      <c r="U82" s="18">
        <v>-9</v>
      </c>
      <c r="V82" s="1">
        <f>20*LOG(Bass!D82*M82)</f>
        <v>3.6667098546652195</v>
      </c>
    </row>
    <row r="83" spans="1:22" ht="12.75">
      <c r="A83">
        <f t="shared" si="12"/>
        <v>65.47662652713063</v>
      </c>
      <c r="B83">
        <f t="shared" si="13"/>
        <v>0.0959607365320831</v>
      </c>
      <c r="C83">
        <f t="shared" si="17"/>
        <v>162</v>
      </c>
      <c r="D83">
        <f t="shared" si="17"/>
        <v>150</v>
      </c>
      <c r="E83">
        <f t="shared" si="18"/>
        <v>1</v>
      </c>
      <c r="F83">
        <f t="shared" si="19"/>
        <v>45.445377495200795</v>
      </c>
      <c r="G83">
        <f t="shared" si="20"/>
        <v>191.97049014658754</v>
      </c>
      <c r="H83">
        <f t="shared" si="21"/>
        <v>193.65089487818295</v>
      </c>
      <c r="I83">
        <f t="shared" si="22"/>
        <v>253.21906639161583</v>
      </c>
      <c r="J83">
        <f t="shared" si="14"/>
        <v>2.7135076638165974E-05</v>
      </c>
      <c r="K83" s="1">
        <f t="shared" si="15"/>
        <v>0.9827203083098441</v>
      </c>
      <c r="L83" s="1">
        <f t="shared" si="16"/>
        <v>0.5747462429770108</v>
      </c>
      <c r="M83" s="1">
        <f>1+Step!D83*(Absorption!D83*K83*COS(B83*(H83-G83))+Absorption!K83*L83*COS(B83*(I83-G83)))</f>
        <v>1.516224053920903</v>
      </c>
      <c r="N83" s="1">
        <v>525.3783193266097</v>
      </c>
      <c r="O83" s="18">
        <v>9</v>
      </c>
      <c r="P83" s="18">
        <v>6</v>
      </c>
      <c r="Q83" s="18">
        <v>3</v>
      </c>
      <c r="R83" s="18">
        <v>0</v>
      </c>
      <c r="S83" s="18">
        <v>-3</v>
      </c>
      <c r="T83" s="18">
        <v>-6</v>
      </c>
      <c r="U83" s="18">
        <v>-9</v>
      </c>
      <c r="V83" s="1">
        <f>20*LOG(Bass!D83*M83)</f>
        <v>3.6109257755871877</v>
      </c>
    </row>
    <row r="84" spans="1:22" ht="12.75">
      <c r="A84">
        <f t="shared" si="12"/>
        <v>62.313788101356785</v>
      </c>
      <c r="B84">
        <f t="shared" si="13"/>
        <v>0.10083138096113883</v>
      </c>
      <c r="C84">
        <f t="shared" si="17"/>
        <v>162</v>
      </c>
      <c r="D84">
        <f t="shared" si="17"/>
        <v>150</v>
      </c>
      <c r="E84">
        <f t="shared" si="18"/>
        <v>1</v>
      </c>
      <c r="F84">
        <f t="shared" si="19"/>
        <v>45.445377495200795</v>
      </c>
      <c r="G84">
        <f t="shared" si="20"/>
        <v>191.97049014658754</v>
      </c>
      <c r="H84">
        <f t="shared" si="21"/>
        <v>193.65089487818295</v>
      </c>
      <c r="I84">
        <f t="shared" si="22"/>
        <v>253.21906639161583</v>
      </c>
      <c r="J84">
        <f t="shared" si="14"/>
        <v>2.7135076638165974E-05</v>
      </c>
      <c r="K84" s="1">
        <f t="shared" si="15"/>
        <v>0.9827203083098441</v>
      </c>
      <c r="L84" s="1">
        <f t="shared" si="16"/>
        <v>0.5747462429770108</v>
      </c>
      <c r="M84" s="1">
        <f>1+Step!D84*(Absorption!D84*K84*COS(B84*(H84-G84))+Absorption!K84*L84*COS(B84*(I84-G84)))</f>
        <v>1.4903470696045438</v>
      </c>
      <c r="N84" s="1">
        <v>552.0447568369061</v>
      </c>
      <c r="O84" s="18">
        <v>9</v>
      </c>
      <c r="P84" s="18">
        <v>6</v>
      </c>
      <c r="Q84" s="18">
        <v>3</v>
      </c>
      <c r="R84" s="18">
        <v>0</v>
      </c>
      <c r="S84" s="18">
        <v>-3</v>
      </c>
      <c r="T84" s="18">
        <v>-6</v>
      </c>
      <c r="U84" s="18">
        <v>-9</v>
      </c>
      <c r="V84" s="1">
        <f>20*LOG(Bass!D84*M84)</f>
        <v>3.4618158274058173</v>
      </c>
    </row>
    <row r="85" spans="1:22" ht="12.75">
      <c r="A85">
        <f t="shared" si="12"/>
        <v>59.30373010179207</v>
      </c>
      <c r="B85">
        <f t="shared" si="13"/>
        <v>0.10594924292948847</v>
      </c>
      <c r="C85">
        <f t="shared" si="17"/>
        <v>162</v>
      </c>
      <c r="D85">
        <f t="shared" si="17"/>
        <v>150</v>
      </c>
      <c r="E85">
        <f t="shared" si="18"/>
        <v>1</v>
      </c>
      <c r="F85">
        <f t="shared" si="19"/>
        <v>45.445377495200795</v>
      </c>
      <c r="G85">
        <f t="shared" si="20"/>
        <v>191.97049014658754</v>
      </c>
      <c r="H85">
        <f t="shared" si="21"/>
        <v>193.65089487818295</v>
      </c>
      <c r="I85">
        <f t="shared" si="22"/>
        <v>253.21906639161583</v>
      </c>
      <c r="J85">
        <f t="shared" si="14"/>
        <v>2.7135076638165974E-05</v>
      </c>
      <c r="K85" s="1">
        <f t="shared" si="15"/>
        <v>0.9827203083098441</v>
      </c>
      <c r="L85" s="1">
        <f t="shared" si="16"/>
        <v>0.5747462429770108</v>
      </c>
      <c r="M85" s="1">
        <f>1+Step!D85*(Absorption!D85*K85*COS(B85*(H85-G85))+Absorption!K85*L85*COS(B85*(I85-G85)))</f>
        <v>1.4407699333926078</v>
      </c>
      <c r="N85" s="1">
        <v>580.0646930800814</v>
      </c>
      <c r="O85" s="18">
        <v>9</v>
      </c>
      <c r="P85" s="18">
        <v>6</v>
      </c>
      <c r="Q85" s="18">
        <v>3</v>
      </c>
      <c r="R85" s="18">
        <v>0</v>
      </c>
      <c r="S85" s="18">
        <v>-3</v>
      </c>
      <c r="T85" s="18">
        <v>-6</v>
      </c>
      <c r="U85" s="18">
        <v>-9</v>
      </c>
      <c r="V85" s="1">
        <f>20*LOG(Bass!D85*M85)</f>
        <v>3.168330949690315</v>
      </c>
    </row>
    <row r="86" spans="1:22" ht="12.75">
      <c r="A86">
        <f t="shared" si="12"/>
        <v>56.43907249332549</v>
      </c>
      <c r="B86">
        <f t="shared" si="13"/>
        <v>0.11132687036844269</v>
      </c>
      <c r="C86">
        <f t="shared" si="17"/>
        <v>162</v>
      </c>
      <c r="D86">
        <f t="shared" si="17"/>
        <v>150</v>
      </c>
      <c r="E86">
        <f t="shared" si="18"/>
        <v>1</v>
      </c>
      <c r="F86">
        <f t="shared" si="19"/>
        <v>45.445377495200795</v>
      </c>
      <c r="G86">
        <f t="shared" si="20"/>
        <v>191.97049014658754</v>
      </c>
      <c r="H86">
        <f t="shared" si="21"/>
        <v>193.65089487818295</v>
      </c>
      <c r="I86">
        <f t="shared" si="22"/>
        <v>253.21906639161583</v>
      </c>
      <c r="J86">
        <f t="shared" si="14"/>
        <v>2.7135076638165974E-05</v>
      </c>
      <c r="K86" s="1">
        <f t="shared" si="15"/>
        <v>0.9827203083098441</v>
      </c>
      <c r="L86" s="1">
        <f t="shared" si="16"/>
        <v>0.5747462429770108</v>
      </c>
      <c r="M86" s="1">
        <f>1+Step!D86*(Absorption!D86*K86*COS(B86*(H86-G86))+Absorption!K86*L86*COS(B86*(I86-G86)))</f>
        <v>1.3712147171967717</v>
      </c>
      <c r="N86" s="1">
        <v>609.5068271022377</v>
      </c>
      <c r="O86" s="18">
        <v>9</v>
      </c>
      <c r="P86" s="18">
        <v>6</v>
      </c>
      <c r="Q86" s="18">
        <v>3</v>
      </c>
      <c r="R86" s="18">
        <v>0</v>
      </c>
      <c r="S86" s="18">
        <v>-3</v>
      </c>
      <c r="T86" s="18">
        <v>-6</v>
      </c>
      <c r="U86" s="18">
        <v>-9</v>
      </c>
      <c r="V86" s="1">
        <f>20*LOG(Bass!D86*M86)</f>
        <v>2.7388833221439066</v>
      </c>
    </row>
    <row r="87" spans="1:22" ht="12.75">
      <c r="A87">
        <f t="shared" si="12"/>
        <v>53.71279173231285</v>
      </c>
      <c r="B87">
        <f t="shared" si="13"/>
        <v>0.11697744810012754</v>
      </c>
      <c r="C87">
        <f t="shared" si="17"/>
        <v>162</v>
      </c>
      <c r="D87">
        <f t="shared" si="17"/>
        <v>150</v>
      </c>
      <c r="E87">
        <f t="shared" si="18"/>
        <v>1</v>
      </c>
      <c r="F87">
        <f t="shared" si="19"/>
        <v>45.445377495200795</v>
      </c>
      <c r="G87">
        <f t="shared" si="20"/>
        <v>191.97049014658754</v>
      </c>
      <c r="H87">
        <f t="shared" si="21"/>
        <v>193.65089487818295</v>
      </c>
      <c r="I87">
        <f t="shared" si="22"/>
        <v>253.21906639161583</v>
      </c>
      <c r="J87">
        <f t="shared" si="14"/>
        <v>2.7135076638165974E-05</v>
      </c>
      <c r="K87" s="1">
        <f t="shared" si="15"/>
        <v>0.9827203083098441</v>
      </c>
      <c r="L87" s="1">
        <f t="shared" si="16"/>
        <v>0.5747462429770108</v>
      </c>
      <c r="M87" s="1">
        <f>1+Step!D87*(Absorption!D87*K87*COS(B87*(H87-G87))+Absorption!K87*L87*COS(B87*(I87-G87)))</f>
        <v>1.2952700936559336</v>
      </c>
      <c r="N87" s="1">
        <v>640.4433448821363</v>
      </c>
      <c r="O87" s="18">
        <v>9</v>
      </c>
      <c r="P87" s="18">
        <v>6</v>
      </c>
      <c r="Q87" s="18">
        <v>3</v>
      </c>
      <c r="R87" s="18">
        <v>0</v>
      </c>
      <c r="S87" s="18">
        <v>-3</v>
      </c>
      <c r="T87" s="18">
        <v>-6</v>
      </c>
      <c r="U87" s="18">
        <v>-9</v>
      </c>
      <c r="V87" s="1">
        <f>20*LOG(Bass!D87*M87)</f>
        <v>2.244284905052189</v>
      </c>
    </row>
    <row r="88" spans="1:22" ht="12.75">
      <c r="A88">
        <f t="shared" si="12"/>
        <v>51.11820354631102</v>
      </c>
      <c r="B88">
        <f t="shared" si="13"/>
        <v>0.12291483016392145</v>
      </c>
      <c r="C88">
        <f t="shared" si="17"/>
        <v>162</v>
      </c>
      <c r="D88">
        <f t="shared" si="17"/>
        <v>150</v>
      </c>
      <c r="E88">
        <f t="shared" si="18"/>
        <v>1</v>
      </c>
      <c r="F88">
        <f t="shared" si="19"/>
        <v>45.445377495200795</v>
      </c>
      <c r="G88">
        <f t="shared" si="20"/>
        <v>191.97049014658754</v>
      </c>
      <c r="H88">
        <f t="shared" si="21"/>
        <v>193.65089487818295</v>
      </c>
      <c r="I88">
        <f t="shared" si="22"/>
        <v>253.21906639161583</v>
      </c>
      <c r="J88">
        <f t="shared" si="14"/>
        <v>2.7135076638165974E-05</v>
      </c>
      <c r="K88" s="1">
        <f t="shared" si="15"/>
        <v>0.9827203083098441</v>
      </c>
      <c r="L88" s="1">
        <f t="shared" si="16"/>
        <v>0.5747462429770108</v>
      </c>
      <c r="M88" s="1">
        <f>1+Step!D88*(Absorption!D88*K88*COS(B88*(H88-G88))+Absorption!K88*L88*COS(B88*(I88-G88)))</f>
        <v>1.2195516292352433</v>
      </c>
      <c r="N88" s="1">
        <v>672.9500963161781</v>
      </c>
      <c r="O88" s="18">
        <v>9</v>
      </c>
      <c r="P88" s="18">
        <v>6</v>
      </c>
      <c r="Q88" s="18">
        <v>3</v>
      </c>
      <c r="R88" s="18">
        <v>0</v>
      </c>
      <c r="S88" s="18">
        <v>-3</v>
      </c>
      <c r="T88" s="18">
        <v>-6</v>
      </c>
      <c r="U88" s="18">
        <v>-9</v>
      </c>
      <c r="V88" s="1">
        <f>20*LOG(Bass!D88*M88)</f>
        <v>1.7213574164928336</v>
      </c>
    </row>
    <row r="89" spans="1:22" ht="12.75">
      <c r="A89">
        <f t="shared" si="12"/>
        <v>48.648946545634466</v>
      </c>
      <c r="B89">
        <f t="shared" si="13"/>
        <v>0.12915357378367345</v>
      </c>
      <c r="C89">
        <f t="shared" si="17"/>
        <v>162</v>
      </c>
      <c r="D89">
        <f t="shared" si="17"/>
        <v>150</v>
      </c>
      <c r="E89">
        <f t="shared" si="18"/>
        <v>1</v>
      </c>
      <c r="F89">
        <f t="shared" si="19"/>
        <v>45.445377495200795</v>
      </c>
      <c r="G89">
        <f t="shared" si="20"/>
        <v>191.97049014658754</v>
      </c>
      <c r="H89">
        <f t="shared" si="21"/>
        <v>193.65089487818295</v>
      </c>
      <c r="I89">
        <f t="shared" si="22"/>
        <v>253.21906639161583</v>
      </c>
      <c r="J89">
        <f t="shared" si="14"/>
        <v>2.7135076638165974E-05</v>
      </c>
      <c r="K89" s="1">
        <f t="shared" si="15"/>
        <v>0.9827203083098441</v>
      </c>
      <c r="L89" s="1">
        <f t="shared" si="16"/>
        <v>0.5747462429770108</v>
      </c>
      <c r="M89" s="1">
        <f>1+Step!D89*(Absorption!D89*K89*COS(B89*(H89-G89))+Absorption!K89*L89*COS(B89*(I89-G89)))</f>
        <v>1.1509327695607074</v>
      </c>
      <c r="N89" s="1">
        <v>707.1067811865476</v>
      </c>
      <c r="O89" s="18">
        <v>9</v>
      </c>
      <c r="P89" s="18">
        <v>6</v>
      </c>
      <c r="Q89" s="18">
        <v>3</v>
      </c>
      <c r="R89" s="18">
        <v>0</v>
      </c>
      <c r="S89" s="18">
        <v>-3</v>
      </c>
      <c r="T89" s="18">
        <v>-6</v>
      </c>
      <c r="U89" s="18">
        <v>-9</v>
      </c>
      <c r="V89" s="1">
        <f>20*LOG(Bass!D89*M89)</f>
        <v>1.218602205689237</v>
      </c>
    </row>
    <row r="90" spans="1:22" ht="12.75">
      <c r="A90">
        <f t="shared" si="12"/>
        <v>46.298966626553046</v>
      </c>
      <c r="B90">
        <f t="shared" si="13"/>
        <v>0.13570897505898327</v>
      </c>
      <c r="C90">
        <f t="shared" si="17"/>
        <v>162</v>
      </c>
      <c r="D90">
        <f t="shared" si="17"/>
        <v>150</v>
      </c>
      <c r="E90">
        <f t="shared" si="18"/>
        <v>1</v>
      </c>
      <c r="F90">
        <f t="shared" si="19"/>
        <v>45.445377495200795</v>
      </c>
      <c r="G90">
        <f t="shared" si="20"/>
        <v>191.97049014658754</v>
      </c>
      <c r="H90">
        <f t="shared" si="21"/>
        <v>193.65089487818295</v>
      </c>
      <c r="I90">
        <f t="shared" si="22"/>
        <v>253.21906639161583</v>
      </c>
      <c r="J90">
        <f t="shared" si="14"/>
        <v>2.7135076638165974E-05</v>
      </c>
      <c r="K90" s="1">
        <f t="shared" si="15"/>
        <v>0.9827203083098441</v>
      </c>
      <c r="L90" s="1">
        <f t="shared" si="16"/>
        <v>0.5747462429770108</v>
      </c>
      <c r="M90" s="1">
        <f>1+Step!D90*(Absorption!D90*K90*COS(B90*(H90-G90))+Absorption!K90*L90*COS(B90*(I90-G90)))</f>
        <v>1.0952998190362284</v>
      </c>
      <c r="N90" s="1">
        <v>742.9971445684743</v>
      </c>
      <c r="O90" s="18">
        <v>9</v>
      </c>
      <c r="P90" s="18">
        <v>6</v>
      </c>
      <c r="Q90" s="18">
        <v>3</v>
      </c>
      <c r="R90" s="18">
        <v>0</v>
      </c>
      <c r="S90" s="18">
        <v>-3</v>
      </c>
      <c r="T90" s="18">
        <v>-6</v>
      </c>
      <c r="U90" s="18">
        <v>-9</v>
      </c>
      <c r="V90" s="1">
        <f>20*LOG(Bass!D90*M90)</f>
        <v>0.7884893844831391</v>
      </c>
    </row>
    <row r="91" spans="1:22" ht="12.75">
      <c r="A91">
        <f t="shared" si="12"/>
        <v>44.06250212789098</v>
      </c>
      <c r="B91">
        <f t="shared" si="13"/>
        <v>0.14259710646805082</v>
      </c>
      <c r="C91">
        <f t="shared" si="17"/>
        <v>162</v>
      </c>
      <c r="D91">
        <f t="shared" si="17"/>
        <v>150</v>
      </c>
      <c r="E91">
        <f t="shared" si="18"/>
        <v>1</v>
      </c>
      <c r="F91">
        <f t="shared" si="19"/>
        <v>45.445377495200795</v>
      </c>
      <c r="G91">
        <f t="shared" si="20"/>
        <v>191.97049014658754</v>
      </c>
      <c r="H91">
        <f t="shared" si="21"/>
        <v>193.65089487818295</v>
      </c>
      <c r="I91">
        <f t="shared" si="22"/>
        <v>253.21906639161583</v>
      </c>
      <c r="J91">
        <f t="shared" si="14"/>
        <v>2.7135076638165974E-05</v>
      </c>
      <c r="K91" s="1">
        <f t="shared" si="15"/>
        <v>0.9827203083098441</v>
      </c>
      <c r="L91" s="1">
        <f t="shared" si="16"/>
        <v>0.5747462429770108</v>
      </c>
      <c r="M91" s="1">
        <f>1+Step!D91*(Absorption!D91*K91*COS(B91*(H91-G91))+Absorption!K91*L91*COS(B91*(I91-G91)))</f>
        <v>1.0562116320904562</v>
      </c>
      <c r="N91" s="1">
        <v>780.7091821557101</v>
      </c>
      <c r="O91" s="18">
        <v>9</v>
      </c>
      <c r="P91" s="18">
        <v>6</v>
      </c>
      <c r="Q91" s="18">
        <v>3</v>
      </c>
      <c r="R91" s="18">
        <v>0</v>
      </c>
      <c r="S91" s="18">
        <v>-3</v>
      </c>
      <c r="T91" s="18">
        <v>-6</v>
      </c>
      <c r="U91" s="18">
        <v>-9</v>
      </c>
      <c r="V91" s="1">
        <f>20*LOG(Bass!D91*M91)</f>
        <v>0.4730526553906621</v>
      </c>
    </row>
    <row r="92" spans="1:22" ht="12.75">
      <c r="A92">
        <f t="shared" si="12"/>
        <v>41.934069704633956</v>
      </c>
      <c r="B92">
        <f t="shared" si="13"/>
        <v>0.14983485627404436</v>
      </c>
      <c r="C92">
        <f t="shared" si="17"/>
        <v>162</v>
      </c>
      <c r="D92">
        <f t="shared" si="17"/>
        <v>150</v>
      </c>
      <c r="E92">
        <f t="shared" si="18"/>
        <v>1</v>
      </c>
      <c r="F92">
        <f t="shared" si="19"/>
        <v>45.445377495200795</v>
      </c>
      <c r="G92">
        <f t="shared" si="20"/>
        <v>191.97049014658754</v>
      </c>
      <c r="H92">
        <f t="shared" si="21"/>
        <v>193.65089487818295</v>
      </c>
      <c r="I92">
        <f t="shared" si="22"/>
        <v>253.21906639161583</v>
      </c>
      <c r="J92">
        <f t="shared" si="14"/>
        <v>2.7135076638165974E-05</v>
      </c>
      <c r="K92" s="1">
        <f t="shared" si="15"/>
        <v>0.9827203083098441</v>
      </c>
      <c r="L92" s="1">
        <f t="shared" si="16"/>
        <v>0.5747462429770108</v>
      </c>
      <c r="M92" s="1">
        <f>1+Step!D92*(Absorption!D92*K92*COS(B92*(H92-G92))+Absorption!K92*L92*COS(B92*(I92-G92)))</f>
        <v>1.0338101105930009</v>
      </c>
      <c r="N92" s="1">
        <v>820.335356007638</v>
      </c>
      <c r="O92" s="18">
        <v>9</v>
      </c>
      <c r="P92" s="18">
        <v>6</v>
      </c>
      <c r="Q92" s="18">
        <v>3</v>
      </c>
      <c r="R92" s="18">
        <v>0</v>
      </c>
      <c r="S92" s="18">
        <v>-3</v>
      </c>
      <c r="T92" s="18">
        <v>-6</v>
      </c>
      <c r="U92" s="18">
        <v>-9</v>
      </c>
      <c r="V92" s="1">
        <f>20*LOG(Bass!D92*M92)</f>
        <v>0.2870346106798094</v>
      </c>
    </row>
    <row r="93" spans="1:22" ht="12.75">
      <c r="A93">
        <f t="shared" si="12"/>
        <v>39.908450883909595</v>
      </c>
      <c r="B93">
        <f t="shared" si="13"/>
        <v>0.1574399699316031</v>
      </c>
      <c r="C93">
        <f t="shared" si="17"/>
        <v>162</v>
      </c>
      <c r="D93">
        <f t="shared" si="17"/>
        <v>150</v>
      </c>
      <c r="E93">
        <f t="shared" si="18"/>
        <v>1</v>
      </c>
      <c r="F93">
        <f t="shared" si="19"/>
        <v>45.445377495200795</v>
      </c>
      <c r="G93">
        <f t="shared" si="20"/>
        <v>191.97049014658754</v>
      </c>
      <c r="H93">
        <f t="shared" si="21"/>
        <v>193.65089487818295</v>
      </c>
      <c r="I93">
        <f t="shared" si="22"/>
        <v>253.21906639161583</v>
      </c>
      <c r="J93">
        <f t="shared" si="14"/>
        <v>2.7135076638165974E-05</v>
      </c>
      <c r="K93" s="1">
        <f t="shared" si="15"/>
        <v>0.9827203083098441</v>
      </c>
      <c r="L93" s="1">
        <f t="shared" si="16"/>
        <v>0.5747462429770108</v>
      </c>
      <c r="M93" s="1">
        <f>1+Step!D93*(Absorption!D93*K93*COS(B93*(H93-G93))+Absorption!K93*L93*COS(B93*(I93-G93)))</f>
        <v>1.0244206819215191</v>
      </c>
      <c r="N93" s="1">
        <v>861.9728212469778</v>
      </c>
      <c r="O93" s="18">
        <v>9</v>
      </c>
      <c r="P93" s="18">
        <v>6</v>
      </c>
      <c r="Q93" s="18">
        <v>3</v>
      </c>
      <c r="R93" s="18">
        <v>0</v>
      </c>
      <c r="S93" s="18">
        <v>-3</v>
      </c>
      <c r="T93" s="18">
        <v>-6</v>
      </c>
      <c r="U93" s="18">
        <v>-9</v>
      </c>
      <c r="V93" s="1">
        <f>20*LOG(Bass!D93*M93)</f>
        <v>0.2079537585682402</v>
      </c>
    </row>
    <row r="94" spans="1:22" ht="12.75">
      <c r="A94">
        <f aca="true" t="shared" si="23" ref="A94:A143">34400/N94</f>
        <v>37.98067927037914</v>
      </c>
      <c r="B94">
        <f t="shared" si="13"/>
        <v>0.16543109359499522</v>
      </c>
      <c r="C94">
        <f aca="true" t="shared" si="24" ref="C94:C143">C93</f>
        <v>162</v>
      </c>
      <c r="D94">
        <f aca="true" t="shared" si="25" ref="D94:D143">D93</f>
        <v>150</v>
      </c>
      <c r="E94">
        <f aca="true" t="shared" si="26" ref="E94:E143">E93</f>
        <v>1</v>
      </c>
      <c r="F94">
        <f aca="true" t="shared" si="27" ref="F94:F143">F93</f>
        <v>45.445377495200795</v>
      </c>
      <c r="G94">
        <f aca="true" t="shared" si="28" ref="G94:G143">G93</f>
        <v>191.97049014658754</v>
      </c>
      <c r="H94">
        <f aca="true" t="shared" si="29" ref="H94:H143">H93</f>
        <v>193.65089487818295</v>
      </c>
      <c r="I94">
        <f aca="true" t="shared" si="30" ref="I94:I143">I93</f>
        <v>253.21906639161583</v>
      </c>
      <c r="J94">
        <f aca="true" t="shared" si="31" ref="J94:J143">1/G94^2</f>
        <v>2.7135076638165974E-05</v>
      </c>
      <c r="K94" s="1">
        <f aca="true" t="shared" si="32" ref="K94:K143">(1/H94^2)/J94</f>
        <v>0.9827203083098441</v>
      </c>
      <c r="L94" s="1">
        <f aca="true" t="shared" si="33" ref="L94:L143">(1/I94^2)/J94</f>
        <v>0.5747462429770108</v>
      </c>
      <c r="M94" s="1">
        <f>1+Step!D94*(Absorption!D94*K94*COS(B94*(H94-G94))+Absorption!K94*L94*COS(B94*(I94-G94)))</f>
        <v>1.023185195613855</v>
      </c>
      <c r="N94" s="1">
        <v>905.7236642639067</v>
      </c>
      <c r="O94" s="18">
        <v>9</v>
      </c>
      <c r="P94" s="18">
        <v>6</v>
      </c>
      <c r="Q94" s="18">
        <v>3</v>
      </c>
      <c r="R94" s="18">
        <v>0</v>
      </c>
      <c r="S94" s="18">
        <v>-3</v>
      </c>
      <c r="T94" s="18">
        <v>-6</v>
      </c>
      <c r="U94" s="18">
        <v>-9</v>
      </c>
      <c r="V94" s="1">
        <f>20*LOG(Bass!D94*M94)</f>
        <v>0.1976240247305808</v>
      </c>
    </row>
    <row r="95" spans="1:22" ht="12.75">
      <c r="A95">
        <f t="shared" si="23"/>
        <v>36.146028369670745</v>
      </c>
      <c r="B95">
        <f t="shared" si="13"/>
        <v>0.1738278198346033</v>
      </c>
      <c r="C95">
        <f t="shared" si="24"/>
        <v>162</v>
      </c>
      <c r="D95">
        <f t="shared" si="25"/>
        <v>150</v>
      </c>
      <c r="E95">
        <f t="shared" si="26"/>
        <v>1</v>
      </c>
      <c r="F95">
        <f t="shared" si="27"/>
        <v>45.445377495200795</v>
      </c>
      <c r="G95">
        <f t="shared" si="28"/>
        <v>191.97049014658754</v>
      </c>
      <c r="H95">
        <f t="shared" si="29"/>
        <v>193.65089487818295</v>
      </c>
      <c r="I95">
        <f t="shared" si="30"/>
        <v>253.21906639161583</v>
      </c>
      <c r="J95">
        <f t="shared" si="31"/>
        <v>2.7135076638165974E-05</v>
      </c>
      <c r="K95" s="1">
        <f t="shared" si="32"/>
        <v>0.9827203083098441</v>
      </c>
      <c r="L95" s="1">
        <f t="shared" si="33"/>
        <v>0.5747462429770108</v>
      </c>
      <c r="M95" s="1">
        <f>1+Step!D95*(Absorption!D95*K95*COS(B95*(H95-G95))+Absorption!K95*L95*COS(B95*(I95-G95)))</f>
        <v>1.0245705939754657</v>
      </c>
      <c r="N95" s="1">
        <v>951.6951530106196</v>
      </c>
      <c r="O95" s="18">
        <v>9</v>
      </c>
      <c r="P95" s="18">
        <v>6</v>
      </c>
      <c r="Q95" s="18">
        <v>3</v>
      </c>
      <c r="R95" s="18">
        <v>0</v>
      </c>
      <c r="S95" s="18">
        <v>-3</v>
      </c>
      <c r="T95" s="18">
        <v>-6</v>
      </c>
      <c r="U95" s="18">
        <v>-9</v>
      </c>
      <c r="V95" s="1">
        <f>20*LOG(Bass!D95*M95)</f>
        <v>0.20951454316132695</v>
      </c>
    </row>
    <row r="96" spans="1:22" ht="12.75">
      <c r="A96">
        <f t="shared" si="23"/>
        <v>34.4</v>
      </c>
      <c r="B96">
        <f t="shared" si="13"/>
        <v>0.1826507356738252</v>
      </c>
      <c r="C96">
        <f t="shared" si="24"/>
        <v>162</v>
      </c>
      <c r="D96">
        <f t="shared" si="25"/>
        <v>150</v>
      </c>
      <c r="E96">
        <f t="shared" si="26"/>
        <v>1</v>
      </c>
      <c r="F96">
        <f t="shared" si="27"/>
        <v>45.445377495200795</v>
      </c>
      <c r="G96">
        <f t="shared" si="28"/>
        <v>191.97049014658754</v>
      </c>
      <c r="H96">
        <f t="shared" si="29"/>
        <v>193.65089487818295</v>
      </c>
      <c r="I96">
        <f t="shared" si="30"/>
        <v>253.21906639161583</v>
      </c>
      <c r="J96">
        <f t="shared" si="31"/>
        <v>2.7135076638165974E-05</v>
      </c>
      <c r="K96" s="1">
        <f t="shared" si="32"/>
        <v>0.9827203083098441</v>
      </c>
      <c r="L96" s="1">
        <f t="shared" si="33"/>
        <v>0.5747462429770108</v>
      </c>
      <c r="M96" s="1">
        <f>1+Step!D96*(Absorption!D96*K96*COS(B96*(H96-G96))+Absorption!K96*L96*COS(B96*(I96-G96)))</f>
        <v>1.022185670193095</v>
      </c>
      <c r="N96" s="1">
        <v>1000</v>
      </c>
      <c r="O96" s="18">
        <v>9</v>
      </c>
      <c r="P96" s="18">
        <v>6</v>
      </c>
      <c r="Q96" s="18">
        <v>3</v>
      </c>
      <c r="R96" s="18">
        <v>0</v>
      </c>
      <c r="S96" s="18">
        <v>-3</v>
      </c>
      <c r="T96" s="18">
        <v>-6</v>
      </c>
      <c r="U96" s="18">
        <v>-9</v>
      </c>
      <c r="V96" s="1">
        <f>20*LOG(Bass!D96*M96)</f>
        <v>0.18939731492525858</v>
      </c>
    </row>
    <row r="97" spans="1:22" ht="12.75">
      <c r="A97">
        <f t="shared" si="23"/>
        <v>32.73831326356532</v>
      </c>
      <c r="B97">
        <f t="shared" si="13"/>
        <v>0.1919214730641662</v>
      </c>
      <c r="C97">
        <f t="shared" si="24"/>
        <v>162</v>
      </c>
      <c r="D97">
        <f t="shared" si="25"/>
        <v>150</v>
      </c>
      <c r="E97">
        <f t="shared" si="26"/>
        <v>1</v>
      </c>
      <c r="F97">
        <f t="shared" si="27"/>
        <v>45.445377495200795</v>
      </c>
      <c r="G97">
        <f t="shared" si="28"/>
        <v>191.97049014658754</v>
      </c>
      <c r="H97">
        <f t="shared" si="29"/>
        <v>193.65089487818295</v>
      </c>
      <c r="I97">
        <f t="shared" si="30"/>
        <v>253.21906639161583</v>
      </c>
      <c r="J97">
        <f t="shared" si="31"/>
        <v>2.7135076638165974E-05</v>
      </c>
      <c r="K97" s="1">
        <f t="shared" si="32"/>
        <v>0.9827203083098441</v>
      </c>
      <c r="L97" s="1">
        <f t="shared" si="33"/>
        <v>0.5747462429770108</v>
      </c>
      <c r="M97" s="1">
        <f>1+Step!D97*(Absorption!D97*K97*COS(B97*(H97-G97))+Absorption!K97*L97*COS(B97*(I97-G97)))</f>
        <v>1.018086224127273</v>
      </c>
      <c r="N97" s="1">
        <v>1050.7566386532194</v>
      </c>
      <c r="O97" s="18">
        <v>9</v>
      </c>
      <c r="P97" s="18">
        <v>6</v>
      </c>
      <c r="Q97" s="18">
        <v>3</v>
      </c>
      <c r="R97" s="18">
        <v>0</v>
      </c>
      <c r="S97" s="18">
        <v>-3</v>
      </c>
      <c r="T97" s="18">
        <v>-6</v>
      </c>
      <c r="U97" s="18">
        <v>-9</v>
      </c>
      <c r="V97" s="1">
        <f>20*LOG(Bass!D97*M97)</f>
        <v>0.15460575275843366</v>
      </c>
    </row>
    <row r="98" spans="1:22" ht="12.75">
      <c r="A98">
        <f t="shared" si="23"/>
        <v>31.156894050678392</v>
      </c>
      <c r="B98">
        <f t="shared" si="13"/>
        <v>0.20166276192227767</v>
      </c>
      <c r="C98">
        <f t="shared" si="24"/>
        <v>162</v>
      </c>
      <c r="D98">
        <f t="shared" si="25"/>
        <v>150</v>
      </c>
      <c r="E98">
        <f t="shared" si="26"/>
        <v>1</v>
      </c>
      <c r="F98">
        <f t="shared" si="27"/>
        <v>45.445377495200795</v>
      </c>
      <c r="G98">
        <f t="shared" si="28"/>
        <v>191.97049014658754</v>
      </c>
      <c r="H98">
        <f t="shared" si="29"/>
        <v>193.65089487818295</v>
      </c>
      <c r="I98">
        <f t="shared" si="30"/>
        <v>253.21906639161583</v>
      </c>
      <c r="J98">
        <f t="shared" si="31"/>
        <v>2.7135076638165974E-05</v>
      </c>
      <c r="K98" s="1">
        <f t="shared" si="32"/>
        <v>0.9827203083098441</v>
      </c>
      <c r="L98" s="1">
        <f t="shared" si="33"/>
        <v>0.5747462429770108</v>
      </c>
      <c r="M98" s="1">
        <f>1+Step!D98*(Absorption!D98*K98*COS(B98*(H98-G98))+Absorption!K98*L98*COS(B98*(I98-G98)))</f>
        <v>1.0097631256715291</v>
      </c>
      <c r="N98" s="1">
        <v>1104.0895136738122</v>
      </c>
      <c r="O98" s="18">
        <v>9</v>
      </c>
      <c r="P98" s="18">
        <v>6</v>
      </c>
      <c r="Q98" s="18">
        <v>3</v>
      </c>
      <c r="R98" s="18">
        <v>0</v>
      </c>
      <c r="S98" s="18">
        <v>-3</v>
      </c>
      <c r="T98" s="18">
        <v>-6</v>
      </c>
      <c r="U98" s="18">
        <v>-9</v>
      </c>
      <c r="V98" s="1">
        <f>20*LOG(Bass!D98*M98)</f>
        <v>0.08340701031789188</v>
      </c>
    </row>
    <row r="99" spans="1:22" ht="12.75">
      <c r="A99">
        <f t="shared" si="23"/>
        <v>29.651865050896035</v>
      </c>
      <c r="B99">
        <f t="shared" si="13"/>
        <v>0.21189848585897694</v>
      </c>
      <c r="C99">
        <f t="shared" si="24"/>
        <v>162</v>
      </c>
      <c r="D99">
        <f t="shared" si="25"/>
        <v>150</v>
      </c>
      <c r="E99">
        <f t="shared" si="26"/>
        <v>1</v>
      </c>
      <c r="F99">
        <f t="shared" si="27"/>
        <v>45.445377495200795</v>
      </c>
      <c r="G99">
        <f t="shared" si="28"/>
        <v>191.97049014658754</v>
      </c>
      <c r="H99">
        <f t="shared" si="29"/>
        <v>193.65089487818295</v>
      </c>
      <c r="I99">
        <f t="shared" si="30"/>
        <v>253.21906639161583</v>
      </c>
      <c r="J99">
        <f t="shared" si="31"/>
        <v>2.7135076638165974E-05</v>
      </c>
      <c r="K99" s="1">
        <f t="shared" si="32"/>
        <v>0.9827203083098441</v>
      </c>
      <c r="L99" s="1">
        <f t="shared" si="33"/>
        <v>0.5747462429770108</v>
      </c>
      <c r="M99" s="1">
        <f>1+Step!D99*(Absorption!D99*K99*COS(B99*(H99-G99))+Absorption!K99*L99*COS(B99*(I99-G99)))</f>
        <v>1.004570970022846</v>
      </c>
      <c r="N99" s="1">
        <v>1160.1293861601628</v>
      </c>
      <c r="O99" s="18">
        <v>9</v>
      </c>
      <c r="P99" s="18">
        <v>6</v>
      </c>
      <c r="Q99" s="18">
        <v>3</v>
      </c>
      <c r="R99" s="18">
        <v>0</v>
      </c>
      <c r="S99" s="18">
        <v>-3</v>
      </c>
      <c r="T99" s="18">
        <v>-6</v>
      </c>
      <c r="U99" s="18">
        <v>-9</v>
      </c>
      <c r="V99" s="1">
        <f>20*LOG(Bass!D99*M99)</f>
        <v>0.03872202935738503</v>
      </c>
    </row>
    <row r="100" spans="1:22" ht="12.75">
      <c r="A100">
        <f t="shared" si="23"/>
        <v>28.219536246662745</v>
      </c>
      <c r="B100">
        <f t="shared" si="13"/>
        <v>0.22265374073688537</v>
      </c>
      <c r="C100">
        <f t="shared" si="24"/>
        <v>162</v>
      </c>
      <c r="D100">
        <f t="shared" si="25"/>
        <v>150</v>
      </c>
      <c r="E100">
        <f t="shared" si="26"/>
        <v>1</v>
      </c>
      <c r="F100">
        <f t="shared" si="27"/>
        <v>45.445377495200795</v>
      </c>
      <c r="G100">
        <f t="shared" si="28"/>
        <v>191.97049014658754</v>
      </c>
      <c r="H100">
        <f t="shared" si="29"/>
        <v>193.65089487818295</v>
      </c>
      <c r="I100">
        <f t="shared" si="30"/>
        <v>253.21906639161583</v>
      </c>
      <c r="J100">
        <f t="shared" si="31"/>
        <v>2.7135076638165974E-05</v>
      </c>
      <c r="K100" s="1">
        <f t="shared" si="32"/>
        <v>0.9827203083098441</v>
      </c>
      <c r="L100" s="1">
        <f t="shared" si="33"/>
        <v>0.5747462429770108</v>
      </c>
      <c r="M100" s="1">
        <f>1+Step!D100*(Absorption!D100*K100*COS(B100*(H100-G100))+Absorption!K100*L100*COS(B100*(I100-G100)))</f>
        <v>1</v>
      </c>
      <c r="N100" s="1">
        <v>1219.0136542044754</v>
      </c>
      <c r="O100" s="18">
        <v>9</v>
      </c>
      <c r="P100" s="18">
        <v>6</v>
      </c>
      <c r="Q100" s="18">
        <v>3</v>
      </c>
      <c r="R100" s="18">
        <v>0</v>
      </c>
      <c r="S100" s="18">
        <v>-3</v>
      </c>
      <c r="T100" s="18">
        <v>-6</v>
      </c>
      <c r="U100" s="18">
        <v>-9</v>
      </c>
      <c r="V100" s="1">
        <f>20*LOG(Bass!D100*M100)</f>
        <v>-0.0008064988230859059</v>
      </c>
    </row>
    <row r="101" spans="1:22" ht="12.75">
      <c r="A101">
        <f t="shared" si="23"/>
        <v>26.856395866156426</v>
      </c>
      <c r="B101">
        <f t="shared" si="13"/>
        <v>0.23395489620025509</v>
      </c>
      <c r="C101">
        <f t="shared" si="24"/>
        <v>162</v>
      </c>
      <c r="D101">
        <f t="shared" si="25"/>
        <v>150</v>
      </c>
      <c r="E101">
        <f t="shared" si="26"/>
        <v>1</v>
      </c>
      <c r="F101">
        <f t="shared" si="27"/>
        <v>45.445377495200795</v>
      </c>
      <c r="G101">
        <f t="shared" si="28"/>
        <v>191.97049014658754</v>
      </c>
      <c r="H101">
        <f t="shared" si="29"/>
        <v>193.65089487818295</v>
      </c>
      <c r="I101">
        <f t="shared" si="30"/>
        <v>253.21906639161583</v>
      </c>
      <c r="J101">
        <f t="shared" si="31"/>
        <v>2.7135076638165974E-05</v>
      </c>
      <c r="K101" s="1">
        <f t="shared" si="32"/>
        <v>0.9827203083098441</v>
      </c>
      <c r="L101" s="1">
        <f t="shared" si="33"/>
        <v>0.5747462429770108</v>
      </c>
      <c r="M101" s="1">
        <f>1+Step!D101*(Absorption!D101*K101*COS(B101*(H101-G101))+Absorption!K101*L101*COS(B101*(I101-G101)))</f>
        <v>1</v>
      </c>
      <c r="N101" s="1">
        <v>1280.8866897642727</v>
      </c>
      <c r="O101" s="18">
        <v>9</v>
      </c>
      <c r="P101" s="18">
        <v>6</v>
      </c>
      <c r="Q101" s="18">
        <v>3</v>
      </c>
      <c r="R101" s="18">
        <v>0</v>
      </c>
      <c r="S101" s="18">
        <v>-3</v>
      </c>
      <c r="T101" s="18">
        <v>-6</v>
      </c>
      <c r="U101" s="18">
        <v>-9</v>
      </c>
      <c r="V101" s="1">
        <f>20*LOG(Bass!D101*M101)</f>
        <v>-0.0007304650693856584</v>
      </c>
    </row>
    <row r="102" spans="1:22" ht="12.75">
      <c r="A102">
        <f t="shared" si="23"/>
        <v>25.55910177315551</v>
      </c>
      <c r="B102">
        <f t="shared" si="13"/>
        <v>0.2458296603278429</v>
      </c>
      <c r="C102">
        <f t="shared" si="24"/>
        <v>162</v>
      </c>
      <c r="D102">
        <f t="shared" si="25"/>
        <v>150</v>
      </c>
      <c r="E102">
        <f t="shared" si="26"/>
        <v>1</v>
      </c>
      <c r="F102">
        <f t="shared" si="27"/>
        <v>45.445377495200795</v>
      </c>
      <c r="G102">
        <f t="shared" si="28"/>
        <v>191.97049014658754</v>
      </c>
      <c r="H102">
        <f t="shared" si="29"/>
        <v>193.65089487818295</v>
      </c>
      <c r="I102">
        <f t="shared" si="30"/>
        <v>253.21906639161583</v>
      </c>
      <c r="J102">
        <f t="shared" si="31"/>
        <v>2.7135076638165974E-05</v>
      </c>
      <c r="K102" s="1">
        <f t="shared" si="32"/>
        <v>0.9827203083098441</v>
      </c>
      <c r="L102" s="1">
        <f t="shared" si="33"/>
        <v>0.5747462429770108</v>
      </c>
      <c r="M102" s="1">
        <f>1+Step!D102*(Absorption!D102*K102*COS(B102*(H102-G102))+Absorption!K102*L102*COS(B102*(I102-G102)))</f>
        <v>1</v>
      </c>
      <c r="N102" s="1">
        <v>1345.9001926323563</v>
      </c>
      <c r="O102" s="18">
        <v>9</v>
      </c>
      <c r="P102" s="18">
        <v>6</v>
      </c>
      <c r="Q102" s="18">
        <v>3</v>
      </c>
      <c r="R102" s="18">
        <v>0</v>
      </c>
      <c r="S102" s="18">
        <v>-3</v>
      </c>
      <c r="T102" s="18">
        <v>-6</v>
      </c>
      <c r="U102" s="18">
        <v>-9</v>
      </c>
      <c r="V102" s="1">
        <f>20*LOG(Bass!D102*M102)</f>
        <v>-0.0006615994993564397</v>
      </c>
    </row>
    <row r="103" spans="1:22" ht="12.75">
      <c r="A103">
        <f t="shared" si="23"/>
        <v>24.324473272817233</v>
      </c>
      <c r="B103">
        <f t="shared" si="13"/>
        <v>0.2583071475673469</v>
      </c>
      <c r="C103">
        <f t="shared" si="24"/>
        <v>162</v>
      </c>
      <c r="D103">
        <f t="shared" si="25"/>
        <v>150</v>
      </c>
      <c r="E103">
        <f t="shared" si="26"/>
        <v>1</v>
      </c>
      <c r="F103">
        <f t="shared" si="27"/>
        <v>45.445377495200795</v>
      </c>
      <c r="G103">
        <f t="shared" si="28"/>
        <v>191.97049014658754</v>
      </c>
      <c r="H103">
        <f t="shared" si="29"/>
        <v>193.65089487818295</v>
      </c>
      <c r="I103">
        <f t="shared" si="30"/>
        <v>253.21906639161583</v>
      </c>
      <c r="J103">
        <f t="shared" si="31"/>
        <v>2.7135076638165974E-05</v>
      </c>
      <c r="K103" s="1">
        <f t="shared" si="32"/>
        <v>0.9827203083098441</v>
      </c>
      <c r="L103" s="1">
        <f t="shared" si="33"/>
        <v>0.5747462429770108</v>
      </c>
      <c r="M103" s="1">
        <f>1+Step!D103*(Absorption!D103*K103*COS(B103*(H103-G103))+Absorption!K103*L103*COS(B103*(I103-G103)))</f>
        <v>1</v>
      </c>
      <c r="N103" s="1">
        <v>1414.213562373095</v>
      </c>
      <c r="O103" s="18">
        <v>9</v>
      </c>
      <c r="P103" s="18">
        <v>6</v>
      </c>
      <c r="Q103" s="18">
        <v>3</v>
      </c>
      <c r="R103" s="18">
        <v>0</v>
      </c>
      <c r="S103" s="18">
        <v>-3</v>
      </c>
      <c r="T103" s="18">
        <v>-6</v>
      </c>
      <c r="U103" s="18">
        <v>-9</v>
      </c>
      <c r="V103" s="1">
        <f>20*LOG(Bass!D103*M103)</f>
        <v>-0.0005992263229077624</v>
      </c>
    </row>
    <row r="104" spans="1:22" ht="12.75">
      <c r="A104">
        <f t="shared" si="23"/>
        <v>23.149483313276523</v>
      </c>
      <c r="B104">
        <f t="shared" si="13"/>
        <v>0.27141795011796654</v>
      </c>
      <c r="C104">
        <f t="shared" si="24"/>
        <v>162</v>
      </c>
      <c r="D104">
        <f t="shared" si="25"/>
        <v>150</v>
      </c>
      <c r="E104">
        <f t="shared" si="26"/>
        <v>1</v>
      </c>
      <c r="F104">
        <f t="shared" si="27"/>
        <v>45.445377495200795</v>
      </c>
      <c r="G104">
        <f t="shared" si="28"/>
        <v>191.97049014658754</v>
      </c>
      <c r="H104">
        <f t="shared" si="29"/>
        <v>193.65089487818295</v>
      </c>
      <c r="I104">
        <f t="shared" si="30"/>
        <v>253.21906639161583</v>
      </c>
      <c r="J104">
        <f t="shared" si="31"/>
        <v>2.7135076638165974E-05</v>
      </c>
      <c r="K104" s="1">
        <f t="shared" si="32"/>
        <v>0.9827203083098441</v>
      </c>
      <c r="L104" s="1">
        <f t="shared" si="33"/>
        <v>0.5747462429770108</v>
      </c>
      <c r="M104" s="1">
        <f>1+Step!D104*(Absorption!D104*K104*COS(B104*(H104-G104))+Absorption!K104*L104*COS(B104*(I104-G104)))</f>
        <v>1</v>
      </c>
      <c r="N104" s="1">
        <v>1485.9942891369485</v>
      </c>
      <c r="O104" s="18">
        <v>9</v>
      </c>
      <c r="P104" s="18">
        <v>6</v>
      </c>
      <c r="Q104" s="18">
        <v>3</v>
      </c>
      <c r="R104" s="18">
        <v>0</v>
      </c>
      <c r="S104" s="18">
        <v>-3</v>
      </c>
      <c r="T104" s="18">
        <v>-6</v>
      </c>
      <c r="U104" s="18">
        <v>-9</v>
      </c>
      <c r="V104" s="1">
        <f>20*LOG(Bass!D104*M104)</f>
        <v>-0.0005427334609696919</v>
      </c>
    </row>
    <row r="105" spans="1:22" ht="12.75">
      <c r="A105">
        <f t="shared" si="23"/>
        <v>22.03125106394549</v>
      </c>
      <c r="B105">
        <f t="shared" si="13"/>
        <v>0.28519421293610164</v>
      </c>
      <c r="C105">
        <f t="shared" si="24"/>
        <v>162</v>
      </c>
      <c r="D105">
        <f t="shared" si="25"/>
        <v>150</v>
      </c>
      <c r="E105">
        <f t="shared" si="26"/>
        <v>1</v>
      </c>
      <c r="F105">
        <f t="shared" si="27"/>
        <v>45.445377495200795</v>
      </c>
      <c r="G105">
        <f t="shared" si="28"/>
        <v>191.97049014658754</v>
      </c>
      <c r="H105">
        <f t="shared" si="29"/>
        <v>193.65089487818295</v>
      </c>
      <c r="I105">
        <f t="shared" si="30"/>
        <v>253.21906639161583</v>
      </c>
      <c r="J105">
        <f t="shared" si="31"/>
        <v>2.7135076638165974E-05</v>
      </c>
      <c r="K105" s="1">
        <f t="shared" si="32"/>
        <v>0.9827203083098441</v>
      </c>
      <c r="L105" s="1">
        <f t="shared" si="33"/>
        <v>0.5747462429770108</v>
      </c>
      <c r="M105" s="1">
        <f>1+Step!D105*(Absorption!D105*K105*COS(B105*(H105-G105))+Absorption!K105*L105*COS(B105*(I105-G105)))</f>
        <v>1</v>
      </c>
      <c r="N105" s="1">
        <v>1561.4183643114202</v>
      </c>
      <c r="O105" s="18">
        <v>9</v>
      </c>
      <c r="P105" s="18">
        <v>6</v>
      </c>
      <c r="Q105" s="18">
        <v>3</v>
      </c>
      <c r="R105" s="18">
        <v>0</v>
      </c>
      <c r="S105" s="18">
        <v>-3</v>
      </c>
      <c r="T105" s="18">
        <v>-6</v>
      </c>
      <c r="U105" s="18">
        <v>-9</v>
      </c>
      <c r="V105" s="1">
        <f>20*LOG(Bass!D105*M105)</f>
        <v>-0.0004915665390362411</v>
      </c>
    </row>
    <row r="106" spans="1:22" ht="12.75">
      <c r="A106">
        <f t="shared" si="23"/>
        <v>20.967034852316978</v>
      </c>
      <c r="B106">
        <f t="shared" si="13"/>
        <v>0.2996697125480887</v>
      </c>
      <c r="C106">
        <f t="shared" si="24"/>
        <v>162</v>
      </c>
      <c r="D106">
        <f t="shared" si="25"/>
        <v>150</v>
      </c>
      <c r="E106">
        <f t="shared" si="26"/>
        <v>1</v>
      </c>
      <c r="F106">
        <f t="shared" si="27"/>
        <v>45.445377495200795</v>
      </c>
      <c r="G106">
        <f t="shared" si="28"/>
        <v>191.97049014658754</v>
      </c>
      <c r="H106">
        <f t="shared" si="29"/>
        <v>193.65089487818295</v>
      </c>
      <c r="I106">
        <f t="shared" si="30"/>
        <v>253.21906639161583</v>
      </c>
      <c r="J106">
        <f t="shared" si="31"/>
        <v>2.7135076638165974E-05</v>
      </c>
      <c r="K106" s="1">
        <f t="shared" si="32"/>
        <v>0.9827203083098441</v>
      </c>
      <c r="L106" s="1">
        <f t="shared" si="33"/>
        <v>0.5747462429770108</v>
      </c>
      <c r="M106" s="1">
        <f>1+Step!D106*(Absorption!D106*K106*COS(B106*(H106-G106))+Absorption!K106*L106*COS(B106*(I106-G106)))</f>
        <v>1</v>
      </c>
      <c r="N106" s="1">
        <v>1640.670712015276</v>
      </c>
      <c r="O106" s="18">
        <v>9</v>
      </c>
      <c r="P106" s="18">
        <v>6</v>
      </c>
      <c r="Q106" s="18">
        <v>3</v>
      </c>
      <c r="R106" s="18">
        <v>0</v>
      </c>
      <c r="S106" s="18">
        <v>-3</v>
      </c>
      <c r="T106" s="18">
        <v>-6</v>
      </c>
      <c r="U106" s="18">
        <v>-9</v>
      </c>
      <c r="V106" s="1">
        <f>20*LOG(Bass!D106*M106)</f>
        <v>-0.00044522344700772404</v>
      </c>
    </row>
    <row r="107" spans="1:22" ht="12.75">
      <c r="A107">
        <f t="shared" si="23"/>
        <v>19.954225441954797</v>
      </c>
      <c r="B107">
        <f t="shared" si="13"/>
        <v>0.3148799398632062</v>
      </c>
      <c r="C107">
        <f t="shared" si="24"/>
        <v>162</v>
      </c>
      <c r="D107">
        <f t="shared" si="25"/>
        <v>150</v>
      </c>
      <c r="E107">
        <f t="shared" si="26"/>
        <v>1</v>
      </c>
      <c r="F107">
        <f t="shared" si="27"/>
        <v>45.445377495200795</v>
      </c>
      <c r="G107">
        <f t="shared" si="28"/>
        <v>191.97049014658754</v>
      </c>
      <c r="H107">
        <f t="shared" si="29"/>
        <v>193.65089487818295</v>
      </c>
      <c r="I107">
        <f t="shared" si="30"/>
        <v>253.21906639161583</v>
      </c>
      <c r="J107">
        <f t="shared" si="31"/>
        <v>2.7135076638165974E-05</v>
      </c>
      <c r="K107" s="1">
        <f t="shared" si="32"/>
        <v>0.9827203083098441</v>
      </c>
      <c r="L107" s="1">
        <f t="shared" si="33"/>
        <v>0.5747462429770108</v>
      </c>
      <c r="M107" s="1">
        <f>1+Step!D107*(Absorption!D107*K107*COS(B107*(H107-G107))+Absorption!K107*L107*COS(B107*(I107-G107)))</f>
        <v>1</v>
      </c>
      <c r="N107" s="1">
        <v>1723.9456424939556</v>
      </c>
      <c r="O107" s="18">
        <v>9</v>
      </c>
      <c r="P107" s="18">
        <v>6</v>
      </c>
      <c r="Q107" s="18">
        <v>3</v>
      </c>
      <c r="R107" s="18">
        <v>0</v>
      </c>
      <c r="S107" s="18">
        <v>-3</v>
      </c>
      <c r="T107" s="18">
        <v>-6</v>
      </c>
      <c r="U107" s="18">
        <v>-9</v>
      </c>
      <c r="V107" s="1">
        <f>20*LOG(Bass!D107*M107)</f>
        <v>-0.0004032494118721269</v>
      </c>
    </row>
    <row r="108" spans="1:22" ht="12.75">
      <c r="A108">
        <f t="shared" si="23"/>
        <v>18.99033963518957</v>
      </c>
      <c r="B108">
        <f t="shared" si="13"/>
        <v>0.33086218718999044</v>
      </c>
      <c r="C108">
        <f t="shared" si="24"/>
        <v>162</v>
      </c>
      <c r="D108">
        <f t="shared" si="25"/>
        <v>150</v>
      </c>
      <c r="E108">
        <f t="shared" si="26"/>
        <v>1</v>
      </c>
      <c r="F108">
        <f t="shared" si="27"/>
        <v>45.445377495200795</v>
      </c>
      <c r="G108">
        <f t="shared" si="28"/>
        <v>191.97049014658754</v>
      </c>
      <c r="H108">
        <f t="shared" si="29"/>
        <v>193.65089487818295</v>
      </c>
      <c r="I108">
        <f t="shared" si="30"/>
        <v>253.21906639161583</v>
      </c>
      <c r="J108">
        <f t="shared" si="31"/>
        <v>2.7135076638165974E-05</v>
      </c>
      <c r="K108" s="1">
        <f t="shared" si="32"/>
        <v>0.9827203083098441</v>
      </c>
      <c r="L108" s="1">
        <f t="shared" si="33"/>
        <v>0.5747462429770108</v>
      </c>
      <c r="M108" s="1">
        <f>1+Step!D108*(Absorption!D108*K108*COS(B108*(H108-G108))+Absorption!K108*L108*COS(B108*(I108-G108)))</f>
        <v>1</v>
      </c>
      <c r="N108" s="1">
        <v>1811.4473285278134</v>
      </c>
      <c r="O108" s="18">
        <v>9</v>
      </c>
      <c r="P108" s="18">
        <v>6</v>
      </c>
      <c r="Q108" s="18">
        <v>3</v>
      </c>
      <c r="R108" s="18">
        <v>0</v>
      </c>
      <c r="S108" s="18">
        <v>-3</v>
      </c>
      <c r="T108" s="18">
        <v>-6</v>
      </c>
      <c r="U108" s="18">
        <v>-9</v>
      </c>
      <c r="V108" s="1">
        <f>20*LOG(Bass!D108*M108)</f>
        <v>-0.0003652325349605182</v>
      </c>
    </row>
    <row r="109" spans="1:22" ht="12.75">
      <c r="A109">
        <f t="shared" si="23"/>
        <v>18.073014184835372</v>
      </c>
      <c r="B109">
        <f t="shared" si="13"/>
        <v>0.3476556396692066</v>
      </c>
      <c r="C109">
        <f t="shared" si="24"/>
        <v>162</v>
      </c>
      <c r="D109">
        <f t="shared" si="25"/>
        <v>150</v>
      </c>
      <c r="E109">
        <f t="shared" si="26"/>
        <v>1</v>
      </c>
      <c r="F109">
        <f t="shared" si="27"/>
        <v>45.445377495200795</v>
      </c>
      <c r="G109">
        <f t="shared" si="28"/>
        <v>191.97049014658754</v>
      </c>
      <c r="H109">
        <f t="shared" si="29"/>
        <v>193.65089487818295</v>
      </c>
      <c r="I109">
        <f t="shared" si="30"/>
        <v>253.21906639161583</v>
      </c>
      <c r="J109">
        <f t="shared" si="31"/>
        <v>2.7135076638165974E-05</v>
      </c>
      <c r="K109" s="1">
        <f t="shared" si="32"/>
        <v>0.9827203083098441</v>
      </c>
      <c r="L109" s="1">
        <f t="shared" si="33"/>
        <v>0.5747462429770108</v>
      </c>
      <c r="M109" s="1">
        <f>1+Step!D109*(Absorption!D109*K109*COS(B109*(H109-G109))+Absorption!K109*L109*COS(B109*(I109-G109)))</f>
        <v>1</v>
      </c>
      <c r="N109" s="1">
        <v>1903.3903060212392</v>
      </c>
      <c r="O109" s="18">
        <v>9</v>
      </c>
      <c r="P109" s="18">
        <v>6</v>
      </c>
      <c r="Q109" s="18">
        <v>3</v>
      </c>
      <c r="R109" s="18">
        <v>0</v>
      </c>
      <c r="S109" s="18">
        <v>-3</v>
      </c>
      <c r="T109" s="18">
        <v>-6</v>
      </c>
      <c r="U109" s="18">
        <v>-9</v>
      </c>
      <c r="V109" s="1">
        <f>20*LOG(Bass!D109*M109)</f>
        <v>-0.0003307997498949248</v>
      </c>
    </row>
    <row r="110" spans="1:22" ht="12.75">
      <c r="A110">
        <f t="shared" si="23"/>
        <v>17.2</v>
      </c>
      <c r="B110">
        <f t="shared" si="13"/>
        <v>0.3653014713476504</v>
      </c>
      <c r="C110">
        <f t="shared" si="24"/>
        <v>162</v>
      </c>
      <c r="D110">
        <f t="shared" si="25"/>
        <v>150</v>
      </c>
      <c r="E110">
        <f t="shared" si="26"/>
        <v>1</v>
      </c>
      <c r="F110">
        <f t="shared" si="27"/>
        <v>45.445377495200795</v>
      </c>
      <c r="G110">
        <f t="shared" si="28"/>
        <v>191.97049014658754</v>
      </c>
      <c r="H110">
        <f t="shared" si="29"/>
        <v>193.65089487818295</v>
      </c>
      <c r="I110">
        <f t="shared" si="30"/>
        <v>253.21906639161583</v>
      </c>
      <c r="J110">
        <f t="shared" si="31"/>
        <v>2.7135076638165974E-05</v>
      </c>
      <c r="K110" s="1">
        <f t="shared" si="32"/>
        <v>0.9827203083098441</v>
      </c>
      <c r="L110" s="1">
        <f t="shared" si="33"/>
        <v>0.5747462429770108</v>
      </c>
      <c r="M110" s="1">
        <f>1+Step!D110*(Absorption!D110*K110*COS(B110*(H110-G110))+Absorption!K110*L110*COS(B110*(I110-G110)))</f>
        <v>1</v>
      </c>
      <c r="N110" s="1">
        <v>2000</v>
      </c>
      <c r="O110" s="18">
        <v>9</v>
      </c>
      <c r="P110" s="18">
        <v>6</v>
      </c>
      <c r="Q110" s="18">
        <v>3</v>
      </c>
      <c r="R110" s="18">
        <v>0</v>
      </c>
      <c r="S110" s="18">
        <v>-3</v>
      </c>
      <c r="T110" s="18">
        <v>-6</v>
      </c>
      <c r="U110" s="18">
        <v>-9</v>
      </c>
      <c r="V110" s="1">
        <f>20*LOG(Bass!D110*M110)</f>
        <v>-0.0002996131616271329</v>
      </c>
    </row>
    <row r="111" spans="1:22" ht="12.75">
      <c r="A111">
        <f t="shared" si="23"/>
        <v>16.36915663178266</v>
      </c>
      <c r="B111">
        <f t="shared" si="13"/>
        <v>0.3838429461283324</v>
      </c>
      <c r="C111">
        <f t="shared" si="24"/>
        <v>162</v>
      </c>
      <c r="D111">
        <f t="shared" si="25"/>
        <v>150</v>
      </c>
      <c r="E111">
        <f t="shared" si="26"/>
        <v>1</v>
      </c>
      <c r="F111">
        <f t="shared" si="27"/>
        <v>45.445377495200795</v>
      </c>
      <c r="G111">
        <f t="shared" si="28"/>
        <v>191.97049014658754</v>
      </c>
      <c r="H111">
        <f t="shared" si="29"/>
        <v>193.65089487818295</v>
      </c>
      <c r="I111">
        <f t="shared" si="30"/>
        <v>253.21906639161583</v>
      </c>
      <c r="J111">
        <f t="shared" si="31"/>
        <v>2.7135076638165974E-05</v>
      </c>
      <c r="K111" s="1">
        <f t="shared" si="32"/>
        <v>0.9827203083098441</v>
      </c>
      <c r="L111" s="1">
        <f t="shared" si="33"/>
        <v>0.5747462429770108</v>
      </c>
      <c r="M111" s="1">
        <f>1+Step!D111*(Absorption!D111*K111*COS(B111*(H111-G111))+Absorption!K111*L111*COS(B111*(I111-G111)))</f>
        <v>1</v>
      </c>
      <c r="N111" s="1">
        <v>2101.513277306439</v>
      </c>
      <c r="O111" s="18">
        <v>9</v>
      </c>
      <c r="P111" s="18">
        <v>6</v>
      </c>
      <c r="Q111" s="18">
        <v>3</v>
      </c>
      <c r="R111" s="18">
        <v>0</v>
      </c>
      <c r="S111" s="18">
        <v>-3</v>
      </c>
      <c r="T111" s="18">
        <v>-6</v>
      </c>
      <c r="U111" s="18">
        <v>-9</v>
      </c>
      <c r="V111" s="1">
        <f>20*LOG(Bass!D111*M111)</f>
        <v>-0.00027136673062771327</v>
      </c>
    </row>
    <row r="112" spans="1:22" ht="12.75">
      <c r="A112">
        <f t="shared" si="23"/>
        <v>15.578447025339196</v>
      </c>
      <c r="B112">
        <f t="shared" si="13"/>
        <v>0.40332552384455533</v>
      </c>
      <c r="C112">
        <f t="shared" si="24"/>
        <v>162</v>
      </c>
      <c r="D112">
        <f t="shared" si="25"/>
        <v>150</v>
      </c>
      <c r="E112">
        <f t="shared" si="26"/>
        <v>1</v>
      </c>
      <c r="F112">
        <f t="shared" si="27"/>
        <v>45.445377495200795</v>
      </c>
      <c r="G112">
        <f t="shared" si="28"/>
        <v>191.97049014658754</v>
      </c>
      <c r="H112">
        <f t="shared" si="29"/>
        <v>193.65089487818295</v>
      </c>
      <c r="I112">
        <f t="shared" si="30"/>
        <v>253.21906639161583</v>
      </c>
      <c r="J112">
        <f t="shared" si="31"/>
        <v>2.7135076638165974E-05</v>
      </c>
      <c r="K112" s="1">
        <f t="shared" si="32"/>
        <v>0.9827203083098441</v>
      </c>
      <c r="L112" s="1">
        <f t="shared" si="33"/>
        <v>0.5747462429770108</v>
      </c>
      <c r="M112" s="1">
        <f>1+Step!D112*(Absorption!D112*K112*COS(B112*(H112-G112))+Absorption!K112*L112*COS(B112*(I112-G112)))</f>
        <v>1</v>
      </c>
      <c r="N112" s="1">
        <v>2208.1790273476245</v>
      </c>
      <c r="O112" s="18">
        <v>9</v>
      </c>
      <c r="P112" s="18">
        <v>6</v>
      </c>
      <c r="Q112" s="18">
        <v>3</v>
      </c>
      <c r="R112" s="18">
        <v>0</v>
      </c>
      <c r="S112" s="18">
        <v>-3</v>
      </c>
      <c r="T112" s="18">
        <v>-6</v>
      </c>
      <c r="U112" s="18">
        <v>-9</v>
      </c>
      <c r="V112" s="1">
        <f>20*LOG(Bass!D112*M112)</f>
        <v>-0.0002457832696347164</v>
      </c>
    </row>
    <row r="113" spans="1:22" ht="12.75">
      <c r="A113">
        <f t="shared" si="23"/>
        <v>14.825932525448017</v>
      </c>
      <c r="B113">
        <f t="shared" si="13"/>
        <v>0.4237969717179539</v>
      </c>
      <c r="C113">
        <f t="shared" si="24"/>
        <v>162</v>
      </c>
      <c r="D113">
        <f t="shared" si="25"/>
        <v>150</v>
      </c>
      <c r="E113">
        <f t="shared" si="26"/>
        <v>1</v>
      </c>
      <c r="F113">
        <f t="shared" si="27"/>
        <v>45.445377495200795</v>
      </c>
      <c r="G113">
        <f t="shared" si="28"/>
        <v>191.97049014658754</v>
      </c>
      <c r="H113">
        <f t="shared" si="29"/>
        <v>193.65089487818295</v>
      </c>
      <c r="I113">
        <f t="shared" si="30"/>
        <v>253.21906639161583</v>
      </c>
      <c r="J113">
        <f t="shared" si="31"/>
        <v>2.7135076638165974E-05</v>
      </c>
      <c r="K113" s="1">
        <f t="shared" si="32"/>
        <v>0.9827203083098441</v>
      </c>
      <c r="L113" s="1">
        <f t="shared" si="33"/>
        <v>0.5747462429770108</v>
      </c>
      <c r="M113" s="1">
        <f>1+Step!D113*(Absorption!D113*K113*COS(B113*(H113-G113))+Absorption!K113*L113*COS(B113*(I113-G113)))</f>
        <v>1</v>
      </c>
      <c r="N113" s="1">
        <v>2320.2587723203255</v>
      </c>
      <c r="O113" s="18">
        <v>9</v>
      </c>
      <c r="P113" s="18">
        <v>6</v>
      </c>
      <c r="Q113" s="18">
        <v>3</v>
      </c>
      <c r="R113" s="18">
        <v>0</v>
      </c>
      <c r="S113" s="18">
        <v>-3</v>
      </c>
      <c r="T113" s="18">
        <v>-6</v>
      </c>
      <c r="U113" s="18">
        <v>-9</v>
      </c>
      <c r="V113" s="1">
        <f>20*LOG(Bass!D113*M113)</f>
        <v>-0.00022261172359490944</v>
      </c>
    </row>
    <row r="114" spans="1:22" ht="12.75">
      <c r="A114">
        <f t="shared" si="23"/>
        <v>14.109768123331373</v>
      </c>
      <c r="B114">
        <f t="shared" si="13"/>
        <v>0.44530748147377075</v>
      </c>
      <c r="C114">
        <f t="shared" si="24"/>
        <v>162</v>
      </c>
      <c r="D114">
        <f t="shared" si="25"/>
        <v>150</v>
      </c>
      <c r="E114">
        <f t="shared" si="26"/>
        <v>1</v>
      </c>
      <c r="F114">
        <f t="shared" si="27"/>
        <v>45.445377495200795</v>
      </c>
      <c r="G114">
        <f t="shared" si="28"/>
        <v>191.97049014658754</v>
      </c>
      <c r="H114">
        <f t="shared" si="29"/>
        <v>193.65089487818295</v>
      </c>
      <c r="I114">
        <f t="shared" si="30"/>
        <v>253.21906639161583</v>
      </c>
      <c r="J114">
        <f t="shared" si="31"/>
        <v>2.7135076638165974E-05</v>
      </c>
      <c r="K114" s="1">
        <f t="shared" si="32"/>
        <v>0.9827203083098441</v>
      </c>
      <c r="L114" s="1">
        <f t="shared" si="33"/>
        <v>0.5747462429770108</v>
      </c>
      <c r="M114" s="1">
        <f>1+Step!D114*(Absorption!D114*K114*COS(B114*(H114-G114))+Absorption!K114*L114*COS(B114*(I114-G114)))</f>
        <v>1</v>
      </c>
      <c r="N114" s="1">
        <v>2438.027308408951</v>
      </c>
      <c r="O114" s="18">
        <v>9</v>
      </c>
      <c r="P114" s="18">
        <v>6</v>
      </c>
      <c r="Q114" s="18">
        <v>3</v>
      </c>
      <c r="R114" s="18">
        <v>0</v>
      </c>
      <c r="S114" s="18">
        <v>-3</v>
      </c>
      <c r="T114" s="18">
        <v>-6</v>
      </c>
      <c r="U114" s="18">
        <v>-9</v>
      </c>
      <c r="V114" s="1">
        <f>20*LOG(Bass!D114*M114)</f>
        <v>-0.00020162470601176583</v>
      </c>
    </row>
    <row r="115" spans="1:22" ht="12.75">
      <c r="A115">
        <f t="shared" si="23"/>
        <v>13.428197933078213</v>
      </c>
      <c r="B115">
        <f t="shared" si="13"/>
        <v>0.46790979240051017</v>
      </c>
      <c r="C115">
        <f t="shared" si="24"/>
        <v>162</v>
      </c>
      <c r="D115">
        <f t="shared" si="25"/>
        <v>150</v>
      </c>
      <c r="E115">
        <f t="shared" si="26"/>
        <v>1</v>
      </c>
      <c r="F115">
        <f t="shared" si="27"/>
        <v>45.445377495200795</v>
      </c>
      <c r="G115">
        <f t="shared" si="28"/>
        <v>191.97049014658754</v>
      </c>
      <c r="H115">
        <f t="shared" si="29"/>
        <v>193.65089487818295</v>
      </c>
      <c r="I115">
        <f t="shared" si="30"/>
        <v>253.21906639161583</v>
      </c>
      <c r="J115">
        <f t="shared" si="31"/>
        <v>2.7135076638165974E-05</v>
      </c>
      <c r="K115" s="1">
        <f t="shared" si="32"/>
        <v>0.9827203083098441</v>
      </c>
      <c r="L115" s="1">
        <f t="shared" si="33"/>
        <v>0.5747462429770108</v>
      </c>
      <c r="M115" s="1">
        <f>1+Step!D115*(Absorption!D115*K115*COS(B115*(H115-G115))+Absorption!K115*L115*COS(B115*(I115-G115)))</f>
        <v>1</v>
      </c>
      <c r="N115" s="1">
        <v>2561.7733795285453</v>
      </c>
      <c r="O115" s="18">
        <v>9</v>
      </c>
      <c r="P115" s="18">
        <v>6</v>
      </c>
      <c r="Q115" s="18">
        <v>3</v>
      </c>
      <c r="R115" s="18">
        <v>0</v>
      </c>
      <c r="S115" s="18">
        <v>-3</v>
      </c>
      <c r="T115" s="18">
        <v>-6</v>
      </c>
      <c r="U115" s="18">
        <v>-9</v>
      </c>
      <c r="V115" s="1">
        <f>20*LOG(Bass!D115*M115)</f>
        <v>-0.00018261626754177462</v>
      </c>
    </row>
    <row r="116" spans="1:22" ht="12.75">
      <c r="A116">
        <f t="shared" si="23"/>
        <v>12.779550886577756</v>
      </c>
      <c r="B116">
        <f t="shared" si="13"/>
        <v>0.4916593206556858</v>
      </c>
      <c r="C116">
        <f t="shared" si="24"/>
        <v>162</v>
      </c>
      <c r="D116">
        <f t="shared" si="25"/>
        <v>150</v>
      </c>
      <c r="E116">
        <f t="shared" si="26"/>
        <v>1</v>
      </c>
      <c r="F116">
        <f t="shared" si="27"/>
        <v>45.445377495200795</v>
      </c>
      <c r="G116">
        <f t="shared" si="28"/>
        <v>191.97049014658754</v>
      </c>
      <c r="H116">
        <f t="shared" si="29"/>
        <v>193.65089487818295</v>
      </c>
      <c r="I116">
        <f t="shared" si="30"/>
        <v>253.21906639161583</v>
      </c>
      <c r="J116">
        <f t="shared" si="31"/>
        <v>2.7135076638165974E-05</v>
      </c>
      <c r="K116" s="1">
        <f t="shared" si="32"/>
        <v>0.9827203083098441</v>
      </c>
      <c r="L116" s="1">
        <f t="shared" si="33"/>
        <v>0.5747462429770108</v>
      </c>
      <c r="M116" s="1">
        <f>1+Step!D116*(Absorption!D116*K116*COS(B116*(H116-G116))+Absorption!K116*L116*COS(B116*(I116-G116)))</f>
        <v>1</v>
      </c>
      <c r="N116" s="1">
        <v>2691.8003852647125</v>
      </c>
      <c r="O116" s="18">
        <v>9</v>
      </c>
      <c r="P116" s="18">
        <v>6</v>
      </c>
      <c r="Q116" s="18">
        <v>3</v>
      </c>
      <c r="R116" s="18">
        <v>0</v>
      </c>
      <c r="S116" s="18">
        <v>-3</v>
      </c>
      <c r="T116" s="18">
        <v>-6</v>
      </c>
      <c r="U116" s="18">
        <v>-9</v>
      </c>
      <c r="V116" s="1">
        <f>20*LOG(Bass!D116*M116)</f>
        <v>-0.0001653998749975648</v>
      </c>
    </row>
    <row r="117" spans="1:22" ht="12.75">
      <c r="A117">
        <f t="shared" si="23"/>
        <v>12.162236636408617</v>
      </c>
      <c r="B117">
        <f t="shared" si="13"/>
        <v>0.5166142951346938</v>
      </c>
      <c r="C117">
        <f t="shared" si="24"/>
        <v>162</v>
      </c>
      <c r="D117">
        <f t="shared" si="25"/>
        <v>150</v>
      </c>
      <c r="E117">
        <f t="shared" si="26"/>
        <v>1</v>
      </c>
      <c r="F117">
        <f t="shared" si="27"/>
        <v>45.445377495200795</v>
      </c>
      <c r="G117">
        <f t="shared" si="28"/>
        <v>191.97049014658754</v>
      </c>
      <c r="H117">
        <f t="shared" si="29"/>
        <v>193.65089487818295</v>
      </c>
      <c r="I117">
        <f t="shared" si="30"/>
        <v>253.21906639161583</v>
      </c>
      <c r="J117">
        <f t="shared" si="31"/>
        <v>2.7135076638165974E-05</v>
      </c>
      <c r="K117" s="1">
        <f t="shared" si="32"/>
        <v>0.9827203083098441</v>
      </c>
      <c r="L117" s="1">
        <f t="shared" si="33"/>
        <v>0.5747462429770108</v>
      </c>
      <c r="M117" s="1">
        <f>1+Step!D117*(Absorption!D117*K117*COS(B117*(H117-G117))+Absorption!K117*L117*COS(B117*(I117-G117)))</f>
        <v>1</v>
      </c>
      <c r="N117" s="1">
        <v>2828.42712474619</v>
      </c>
      <c r="O117" s="18">
        <v>9</v>
      </c>
      <c r="P117" s="18">
        <v>6</v>
      </c>
      <c r="Q117" s="18">
        <v>3</v>
      </c>
      <c r="R117" s="18">
        <v>0</v>
      </c>
      <c r="S117" s="18">
        <v>-3</v>
      </c>
      <c r="T117" s="18">
        <v>-6</v>
      </c>
      <c r="U117" s="18">
        <v>-9</v>
      </c>
      <c r="V117" s="1">
        <f>20*LOG(Bass!D117*M117)</f>
        <v>-0.00014980658085279847</v>
      </c>
    </row>
    <row r="118" spans="1:22" ht="12.75">
      <c r="A118">
        <f t="shared" si="23"/>
        <v>11.574741656638261</v>
      </c>
      <c r="B118">
        <f t="shared" si="13"/>
        <v>0.5428359002359331</v>
      </c>
      <c r="C118">
        <f t="shared" si="24"/>
        <v>162</v>
      </c>
      <c r="D118">
        <f t="shared" si="25"/>
        <v>150</v>
      </c>
      <c r="E118">
        <f t="shared" si="26"/>
        <v>1</v>
      </c>
      <c r="F118">
        <f t="shared" si="27"/>
        <v>45.445377495200795</v>
      </c>
      <c r="G118">
        <f t="shared" si="28"/>
        <v>191.97049014658754</v>
      </c>
      <c r="H118">
        <f t="shared" si="29"/>
        <v>193.65089487818295</v>
      </c>
      <c r="I118">
        <f t="shared" si="30"/>
        <v>253.21906639161583</v>
      </c>
      <c r="J118">
        <f t="shared" si="31"/>
        <v>2.7135076638165974E-05</v>
      </c>
      <c r="K118" s="1">
        <f t="shared" si="32"/>
        <v>0.9827203083098441</v>
      </c>
      <c r="L118" s="1">
        <f t="shared" si="33"/>
        <v>0.5747462429770108</v>
      </c>
      <c r="M118" s="1">
        <f>1+Step!D118*(Absorption!D118*K118*COS(B118*(H118-G118))+Absorption!K118*L118*COS(B118*(I118-G118)))</f>
        <v>1</v>
      </c>
      <c r="N118" s="1">
        <v>2971.988578273897</v>
      </c>
      <c r="O118" s="18">
        <v>9</v>
      </c>
      <c r="P118" s="18">
        <v>6</v>
      </c>
      <c r="Q118" s="18">
        <v>3</v>
      </c>
      <c r="R118" s="18">
        <v>0</v>
      </c>
      <c r="S118" s="18">
        <v>-3</v>
      </c>
      <c r="T118" s="18">
        <v>-6</v>
      </c>
      <c r="U118" s="18">
        <v>-9</v>
      </c>
      <c r="V118" s="1">
        <f>20*LOG(Bass!D118*M118)</f>
        <v>-0.00013568336534555372</v>
      </c>
    </row>
    <row r="119" spans="1:22" ht="12.75">
      <c r="A119">
        <f t="shared" si="23"/>
        <v>11.015625531972745</v>
      </c>
      <c r="B119">
        <f t="shared" si="13"/>
        <v>0.5703884258722033</v>
      </c>
      <c r="C119">
        <f t="shared" si="24"/>
        <v>162</v>
      </c>
      <c r="D119">
        <f t="shared" si="25"/>
        <v>150</v>
      </c>
      <c r="E119">
        <f t="shared" si="26"/>
        <v>1</v>
      </c>
      <c r="F119">
        <f t="shared" si="27"/>
        <v>45.445377495200795</v>
      </c>
      <c r="G119">
        <f t="shared" si="28"/>
        <v>191.97049014658754</v>
      </c>
      <c r="H119">
        <f t="shared" si="29"/>
        <v>193.65089487818295</v>
      </c>
      <c r="I119">
        <f t="shared" si="30"/>
        <v>253.21906639161583</v>
      </c>
      <c r="J119">
        <f t="shared" si="31"/>
        <v>2.7135076638165974E-05</v>
      </c>
      <c r="K119" s="1">
        <f t="shared" si="32"/>
        <v>0.9827203083098441</v>
      </c>
      <c r="L119" s="1">
        <f t="shared" si="33"/>
        <v>0.5747462429770108</v>
      </c>
      <c r="M119" s="1">
        <f>1+Step!D119*(Absorption!D119*K119*COS(B119*(H119-G119))+Absorption!K119*L119*COS(B119*(I119-G119)))</f>
        <v>1</v>
      </c>
      <c r="N119" s="1">
        <v>3122.8367286228404</v>
      </c>
      <c r="O119" s="18">
        <v>9</v>
      </c>
      <c r="P119" s="18">
        <v>6</v>
      </c>
      <c r="Q119" s="18">
        <v>3</v>
      </c>
      <c r="R119" s="18">
        <v>0</v>
      </c>
      <c r="S119" s="18">
        <v>-3</v>
      </c>
      <c r="T119" s="18">
        <v>-6</v>
      </c>
      <c r="U119" s="18">
        <v>-9</v>
      </c>
      <c r="V119" s="1">
        <f>20*LOG(Bass!D119*M119)</f>
        <v>-0.00012289163484372888</v>
      </c>
    </row>
    <row r="120" spans="1:22" ht="12.75">
      <c r="A120">
        <f t="shared" si="23"/>
        <v>10.483517426158489</v>
      </c>
      <c r="B120">
        <f t="shared" si="13"/>
        <v>0.5993394250961774</v>
      </c>
      <c r="C120">
        <f t="shared" si="24"/>
        <v>162</v>
      </c>
      <c r="D120">
        <f t="shared" si="25"/>
        <v>150</v>
      </c>
      <c r="E120">
        <f t="shared" si="26"/>
        <v>1</v>
      </c>
      <c r="F120">
        <f t="shared" si="27"/>
        <v>45.445377495200795</v>
      </c>
      <c r="G120">
        <f t="shared" si="28"/>
        <v>191.97049014658754</v>
      </c>
      <c r="H120">
        <f t="shared" si="29"/>
        <v>193.65089487818295</v>
      </c>
      <c r="I120">
        <f t="shared" si="30"/>
        <v>253.21906639161583</v>
      </c>
      <c r="J120">
        <f t="shared" si="31"/>
        <v>2.7135076638165974E-05</v>
      </c>
      <c r="K120" s="1">
        <f t="shared" si="32"/>
        <v>0.9827203083098441</v>
      </c>
      <c r="L120" s="1">
        <f t="shared" si="33"/>
        <v>0.5747462429770108</v>
      </c>
      <c r="M120" s="1">
        <f>1+Step!D120*(Absorption!D120*K120*COS(B120*(H120-G120))+Absorption!K120*L120*COS(B120*(I120-G120)))</f>
        <v>1</v>
      </c>
      <c r="N120" s="1">
        <v>3281.341424030552</v>
      </c>
      <c r="O120" s="18">
        <v>9</v>
      </c>
      <c r="P120" s="18">
        <v>6</v>
      </c>
      <c r="Q120" s="18">
        <v>3</v>
      </c>
      <c r="R120" s="18">
        <v>0</v>
      </c>
      <c r="S120" s="18">
        <v>-3</v>
      </c>
      <c r="T120" s="18">
        <v>-6</v>
      </c>
      <c r="U120" s="18">
        <v>-9</v>
      </c>
      <c r="V120" s="1">
        <f>20*LOG(Bass!D120*M120)</f>
        <v>-0.00011130586181963536</v>
      </c>
    </row>
    <row r="121" spans="1:22" ht="12.75">
      <c r="A121">
        <f t="shared" si="23"/>
        <v>9.977112720977399</v>
      </c>
      <c r="B121">
        <f t="shared" si="13"/>
        <v>0.6297598797264125</v>
      </c>
      <c r="C121">
        <f t="shared" si="24"/>
        <v>162</v>
      </c>
      <c r="D121">
        <f t="shared" si="25"/>
        <v>150</v>
      </c>
      <c r="E121">
        <f t="shared" si="26"/>
        <v>1</v>
      </c>
      <c r="F121">
        <f t="shared" si="27"/>
        <v>45.445377495200795</v>
      </c>
      <c r="G121">
        <f t="shared" si="28"/>
        <v>191.97049014658754</v>
      </c>
      <c r="H121">
        <f t="shared" si="29"/>
        <v>193.65089487818295</v>
      </c>
      <c r="I121">
        <f t="shared" si="30"/>
        <v>253.21906639161583</v>
      </c>
      <c r="J121">
        <f t="shared" si="31"/>
        <v>2.7135076638165974E-05</v>
      </c>
      <c r="K121" s="1">
        <f t="shared" si="32"/>
        <v>0.9827203083098441</v>
      </c>
      <c r="L121" s="1">
        <f t="shared" si="33"/>
        <v>0.5747462429770108</v>
      </c>
      <c r="M121" s="1">
        <f>1+Step!D121*(Absorption!D121*K121*COS(B121*(H121-G121))+Absorption!K121*L121*COS(B121*(I121-G121)))</f>
        <v>1</v>
      </c>
      <c r="N121" s="1">
        <v>3447.891284987911</v>
      </c>
      <c r="O121" s="18">
        <v>9</v>
      </c>
      <c r="P121" s="18">
        <v>6</v>
      </c>
      <c r="Q121" s="18">
        <v>3</v>
      </c>
      <c r="R121" s="18">
        <v>0</v>
      </c>
      <c r="S121" s="18">
        <v>-3</v>
      </c>
      <c r="T121" s="18">
        <v>-6</v>
      </c>
      <c r="U121" s="18">
        <v>-9</v>
      </c>
      <c r="V121" s="1">
        <f>20*LOG(Bass!D121*M121)</f>
        <v>-0.00010081235302512973</v>
      </c>
    </row>
    <row r="122" spans="1:22" ht="12.75">
      <c r="A122">
        <f t="shared" si="23"/>
        <v>9.495169817594785</v>
      </c>
      <c r="B122">
        <f t="shared" si="13"/>
        <v>0.6617243743799809</v>
      </c>
      <c r="C122">
        <f t="shared" si="24"/>
        <v>162</v>
      </c>
      <c r="D122">
        <f t="shared" si="25"/>
        <v>150</v>
      </c>
      <c r="E122">
        <f t="shared" si="26"/>
        <v>1</v>
      </c>
      <c r="F122">
        <f t="shared" si="27"/>
        <v>45.445377495200795</v>
      </c>
      <c r="G122">
        <f t="shared" si="28"/>
        <v>191.97049014658754</v>
      </c>
      <c r="H122">
        <f t="shared" si="29"/>
        <v>193.65089487818295</v>
      </c>
      <c r="I122">
        <f t="shared" si="30"/>
        <v>253.21906639161583</v>
      </c>
      <c r="J122">
        <f t="shared" si="31"/>
        <v>2.7135076638165974E-05</v>
      </c>
      <c r="K122" s="1">
        <f t="shared" si="32"/>
        <v>0.9827203083098441</v>
      </c>
      <c r="L122" s="1">
        <f t="shared" si="33"/>
        <v>0.5747462429770108</v>
      </c>
      <c r="M122" s="1">
        <f>1+Step!D122*(Absorption!D122*K122*COS(B122*(H122-G122))+Absorption!K122*L122*COS(B122*(I122-G122)))</f>
        <v>1</v>
      </c>
      <c r="N122" s="1">
        <v>3622.894657055627</v>
      </c>
      <c r="O122" s="18">
        <v>9</v>
      </c>
      <c r="P122" s="18">
        <v>6</v>
      </c>
      <c r="Q122" s="18">
        <v>3</v>
      </c>
      <c r="R122" s="18">
        <v>0</v>
      </c>
      <c r="S122" s="18">
        <v>-3</v>
      </c>
      <c r="T122" s="18">
        <v>-6</v>
      </c>
      <c r="U122" s="18">
        <v>-9</v>
      </c>
      <c r="V122" s="1">
        <f>20*LOG(Bass!D122*M122)</f>
        <v>-9.13081337871272E-05</v>
      </c>
    </row>
    <row r="123" spans="1:22" ht="12.75">
      <c r="A123">
        <f t="shared" si="23"/>
        <v>9.036507092417686</v>
      </c>
      <c r="B123">
        <f t="shared" si="13"/>
        <v>0.6953112793384132</v>
      </c>
      <c r="C123">
        <f t="shared" si="24"/>
        <v>162</v>
      </c>
      <c r="D123">
        <f t="shared" si="25"/>
        <v>150</v>
      </c>
      <c r="E123">
        <f t="shared" si="26"/>
        <v>1</v>
      </c>
      <c r="F123">
        <f t="shared" si="27"/>
        <v>45.445377495200795</v>
      </c>
      <c r="G123">
        <f t="shared" si="28"/>
        <v>191.97049014658754</v>
      </c>
      <c r="H123">
        <f t="shared" si="29"/>
        <v>193.65089487818295</v>
      </c>
      <c r="I123">
        <f t="shared" si="30"/>
        <v>253.21906639161583</v>
      </c>
      <c r="J123">
        <f t="shared" si="31"/>
        <v>2.7135076638165974E-05</v>
      </c>
      <c r="K123" s="1">
        <f t="shared" si="32"/>
        <v>0.9827203083098441</v>
      </c>
      <c r="L123" s="1">
        <f t="shared" si="33"/>
        <v>0.5747462429770108</v>
      </c>
      <c r="M123" s="1">
        <f>1+Step!D123*(Absorption!D123*K123*COS(B123*(H123-G123))+Absorption!K123*L123*COS(B123*(I123-G123)))</f>
        <v>1</v>
      </c>
      <c r="N123" s="1">
        <v>3806.7806120424784</v>
      </c>
      <c r="O123" s="18">
        <v>9</v>
      </c>
      <c r="P123" s="18">
        <v>6</v>
      </c>
      <c r="Q123" s="18">
        <v>3</v>
      </c>
      <c r="R123" s="18">
        <v>0</v>
      </c>
      <c r="S123" s="18">
        <v>-3</v>
      </c>
      <c r="T123" s="18">
        <v>-6</v>
      </c>
      <c r="U123" s="18">
        <v>-9</v>
      </c>
      <c r="V123" s="1">
        <f>20*LOG(Bass!D123*M123)</f>
        <v>-8.26999375122603E-05</v>
      </c>
    </row>
    <row r="124" spans="1:22" ht="12.75">
      <c r="A124">
        <f t="shared" si="23"/>
        <v>8.6</v>
      </c>
      <c r="B124">
        <f t="shared" si="13"/>
        <v>0.7306029426953008</v>
      </c>
      <c r="C124">
        <f t="shared" si="24"/>
        <v>162</v>
      </c>
      <c r="D124">
        <f t="shared" si="25"/>
        <v>150</v>
      </c>
      <c r="E124">
        <f t="shared" si="26"/>
        <v>1</v>
      </c>
      <c r="F124">
        <f t="shared" si="27"/>
        <v>45.445377495200795</v>
      </c>
      <c r="G124">
        <f t="shared" si="28"/>
        <v>191.97049014658754</v>
      </c>
      <c r="H124">
        <f t="shared" si="29"/>
        <v>193.65089487818295</v>
      </c>
      <c r="I124">
        <f t="shared" si="30"/>
        <v>253.21906639161583</v>
      </c>
      <c r="J124">
        <f t="shared" si="31"/>
        <v>2.7135076638165974E-05</v>
      </c>
      <c r="K124" s="1">
        <f t="shared" si="32"/>
        <v>0.9827203083098441</v>
      </c>
      <c r="L124" s="1">
        <f t="shared" si="33"/>
        <v>0.5747462429770108</v>
      </c>
      <c r="M124" s="1">
        <f>1+Step!D124*(Absorption!D124*K124*COS(B124*(H124-G124))+Absorption!K124*L124*COS(B124*(I124-G124)))</f>
        <v>1</v>
      </c>
      <c r="N124" s="1">
        <v>4000</v>
      </c>
      <c r="O124" s="18">
        <v>9</v>
      </c>
      <c r="P124" s="18">
        <v>6</v>
      </c>
      <c r="Q124" s="18">
        <v>3</v>
      </c>
      <c r="R124" s="18">
        <v>0</v>
      </c>
      <c r="S124" s="18">
        <v>-3</v>
      </c>
      <c r="T124" s="18">
        <v>-6</v>
      </c>
      <c r="U124" s="18">
        <v>-9</v>
      </c>
      <c r="V124" s="1">
        <f>20*LOG(Bass!D124*M124)</f>
        <v>-7.490329043812301E-05</v>
      </c>
    </row>
    <row r="125" spans="1:22" ht="12.75">
      <c r="A125">
        <f t="shared" si="23"/>
        <v>8.18457831589133</v>
      </c>
      <c r="B125">
        <f t="shared" si="13"/>
        <v>0.7676858922566648</v>
      </c>
      <c r="C125">
        <f t="shared" si="24"/>
        <v>162</v>
      </c>
      <c r="D125">
        <f t="shared" si="25"/>
        <v>150</v>
      </c>
      <c r="E125">
        <f t="shared" si="26"/>
        <v>1</v>
      </c>
      <c r="F125">
        <f t="shared" si="27"/>
        <v>45.445377495200795</v>
      </c>
      <c r="G125">
        <f t="shared" si="28"/>
        <v>191.97049014658754</v>
      </c>
      <c r="H125">
        <f t="shared" si="29"/>
        <v>193.65089487818295</v>
      </c>
      <c r="I125">
        <f t="shared" si="30"/>
        <v>253.21906639161583</v>
      </c>
      <c r="J125">
        <f t="shared" si="31"/>
        <v>2.7135076638165974E-05</v>
      </c>
      <c r="K125" s="1">
        <f t="shared" si="32"/>
        <v>0.9827203083098441</v>
      </c>
      <c r="L125" s="1">
        <f t="shared" si="33"/>
        <v>0.5747462429770108</v>
      </c>
      <c r="M125" s="1">
        <f>1+Step!D125*(Absorption!D125*K125*COS(B125*(H125-G125))+Absorption!K125*L125*COS(B125*(I125-G125)))</f>
        <v>1</v>
      </c>
      <c r="N125" s="1">
        <v>4203.026554612878</v>
      </c>
      <c r="O125" s="18">
        <v>9</v>
      </c>
      <c r="P125" s="18">
        <v>6</v>
      </c>
      <c r="Q125" s="18">
        <v>3</v>
      </c>
      <c r="R125" s="18">
        <v>0</v>
      </c>
      <c r="S125" s="18">
        <v>-3</v>
      </c>
      <c r="T125" s="18">
        <v>-6</v>
      </c>
      <c r="U125" s="18">
        <v>-9</v>
      </c>
      <c r="V125" s="1">
        <f>20*LOG(Bass!D125*M125)</f>
        <v>-6.78416826834533E-05</v>
      </c>
    </row>
    <row r="126" spans="1:22" ht="12.75">
      <c r="A126">
        <f t="shared" si="23"/>
        <v>7.789223512669598</v>
      </c>
      <c r="B126">
        <f t="shared" si="13"/>
        <v>0.8066510476891107</v>
      </c>
      <c r="C126">
        <f t="shared" si="24"/>
        <v>162</v>
      </c>
      <c r="D126">
        <f t="shared" si="25"/>
        <v>150</v>
      </c>
      <c r="E126">
        <f t="shared" si="26"/>
        <v>1</v>
      </c>
      <c r="F126">
        <f t="shared" si="27"/>
        <v>45.445377495200795</v>
      </c>
      <c r="G126">
        <f t="shared" si="28"/>
        <v>191.97049014658754</v>
      </c>
      <c r="H126">
        <f t="shared" si="29"/>
        <v>193.65089487818295</v>
      </c>
      <c r="I126">
        <f t="shared" si="30"/>
        <v>253.21906639161583</v>
      </c>
      <c r="J126">
        <f t="shared" si="31"/>
        <v>2.7135076638165974E-05</v>
      </c>
      <c r="K126" s="1">
        <f t="shared" si="32"/>
        <v>0.9827203083098441</v>
      </c>
      <c r="L126" s="1">
        <f t="shared" si="33"/>
        <v>0.5747462429770108</v>
      </c>
      <c r="M126" s="1">
        <f>1+Step!D126*(Absorption!D126*K126*COS(B126*(H126-G126))+Absorption!K126*L126*COS(B126*(I126-G126)))</f>
        <v>1</v>
      </c>
      <c r="N126" s="1">
        <v>4416.358054695249</v>
      </c>
      <c r="O126" s="18">
        <v>9</v>
      </c>
      <c r="P126" s="18">
        <v>6</v>
      </c>
      <c r="Q126" s="18">
        <v>3</v>
      </c>
      <c r="R126" s="18">
        <v>0</v>
      </c>
      <c r="S126" s="18">
        <v>-3</v>
      </c>
      <c r="T126" s="18">
        <v>-6</v>
      </c>
      <c r="U126" s="18">
        <v>-9</v>
      </c>
      <c r="V126" s="1">
        <f>20*LOG(Bass!D126*M126)</f>
        <v>-6.144581742703999E-05</v>
      </c>
    </row>
    <row r="127" spans="1:22" ht="12.75">
      <c r="A127">
        <f t="shared" si="23"/>
        <v>7.412966262724009</v>
      </c>
      <c r="B127">
        <f t="shared" si="13"/>
        <v>0.8475939434359078</v>
      </c>
      <c r="C127">
        <f t="shared" si="24"/>
        <v>162</v>
      </c>
      <c r="D127">
        <f t="shared" si="25"/>
        <v>150</v>
      </c>
      <c r="E127">
        <f t="shared" si="26"/>
        <v>1</v>
      </c>
      <c r="F127">
        <f t="shared" si="27"/>
        <v>45.445377495200795</v>
      </c>
      <c r="G127">
        <f t="shared" si="28"/>
        <v>191.97049014658754</v>
      </c>
      <c r="H127">
        <f t="shared" si="29"/>
        <v>193.65089487818295</v>
      </c>
      <c r="I127">
        <f t="shared" si="30"/>
        <v>253.21906639161583</v>
      </c>
      <c r="J127">
        <f t="shared" si="31"/>
        <v>2.7135076638165974E-05</v>
      </c>
      <c r="K127" s="1">
        <f t="shared" si="32"/>
        <v>0.9827203083098441</v>
      </c>
      <c r="L127" s="1">
        <f t="shared" si="33"/>
        <v>0.5747462429770108</v>
      </c>
      <c r="M127" s="1">
        <f>1+Step!D127*(Absorption!D127*K127*COS(B127*(H127-G127))+Absorption!K127*L127*COS(B127*(I127-G127)))</f>
        <v>1</v>
      </c>
      <c r="N127" s="1">
        <v>4640.517544640651</v>
      </c>
      <c r="O127" s="18">
        <v>9</v>
      </c>
      <c r="P127" s="18">
        <v>6</v>
      </c>
      <c r="Q127" s="18">
        <v>3</v>
      </c>
      <c r="R127" s="18">
        <v>0</v>
      </c>
      <c r="S127" s="18">
        <v>-3</v>
      </c>
      <c r="T127" s="18">
        <v>-6</v>
      </c>
      <c r="U127" s="18">
        <v>-9</v>
      </c>
      <c r="V127" s="1">
        <f>20*LOG(Bass!D127*M127)</f>
        <v>-5.565293091494363E-05</v>
      </c>
    </row>
    <row r="128" spans="1:22" ht="12.75">
      <c r="A128">
        <f t="shared" si="23"/>
        <v>7.054884061665686</v>
      </c>
      <c r="B128">
        <f t="shared" si="13"/>
        <v>0.8906149629475415</v>
      </c>
      <c r="C128">
        <f t="shared" si="24"/>
        <v>162</v>
      </c>
      <c r="D128">
        <f t="shared" si="25"/>
        <v>150</v>
      </c>
      <c r="E128">
        <f t="shared" si="26"/>
        <v>1</v>
      </c>
      <c r="F128">
        <f t="shared" si="27"/>
        <v>45.445377495200795</v>
      </c>
      <c r="G128">
        <f t="shared" si="28"/>
        <v>191.97049014658754</v>
      </c>
      <c r="H128">
        <f t="shared" si="29"/>
        <v>193.65089487818295</v>
      </c>
      <c r="I128">
        <f t="shared" si="30"/>
        <v>253.21906639161583</v>
      </c>
      <c r="J128">
        <f t="shared" si="31"/>
        <v>2.7135076638165974E-05</v>
      </c>
      <c r="K128" s="1">
        <f t="shared" si="32"/>
        <v>0.9827203083098441</v>
      </c>
      <c r="L128" s="1">
        <f t="shared" si="33"/>
        <v>0.5747462429770108</v>
      </c>
      <c r="M128" s="1">
        <f>1+Step!D128*(Absorption!D128*K128*COS(B128*(H128-G128))+Absorption!K128*L128*COS(B128*(I128-G128)))</f>
        <v>1</v>
      </c>
      <c r="N128" s="1">
        <v>4876.054616817902</v>
      </c>
      <c r="O128" s="18">
        <v>9</v>
      </c>
      <c r="P128" s="18">
        <v>6</v>
      </c>
      <c r="Q128" s="18">
        <v>3</v>
      </c>
      <c r="R128" s="18">
        <v>0</v>
      </c>
      <c r="S128" s="18">
        <v>-3</v>
      </c>
      <c r="T128" s="18">
        <v>-6</v>
      </c>
      <c r="U128" s="18">
        <v>-9</v>
      </c>
      <c r="V128" s="1">
        <f>20*LOG(Bass!D128*M128)</f>
        <v>-5.040617651713041E-05</v>
      </c>
    </row>
    <row r="129" spans="1:22" ht="12.75">
      <c r="A129">
        <f t="shared" si="23"/>
        <v>6.714098966539106</v>
      </c>
      <c r="B129">
        <f t="shared" si="13"/>
        <v>0.9358195848010203</v>
      </c>
      <c r="C129">
        <f t="shared" si="24"/>
        <v>162</v>
      </c>
      <c r="D129">
        <f t="shared" si="25"/>
        <v>150</v>
      </c>
      <c r="E129">
        <f t="shared" si="26"/>
        <v>1</v>
      </c>
      <c r="F129">
        <f t="shared" si="27"/>
        <v>45.445377495200795</v>
      </c>
      <c r="G129">
        <f t="shared" si="28"/>
        <v>191.97049014658754</v>
      </c>
      <c r="H129">
        <f t="shared" si="29"/>
        <v>193.65089487818295</v>
      </c>
      <c r="I129">
        <f t="shared" si="30"/>
        <v>253.21906639161583</v>
      </c>
      <c r="J129">
        <f t="shared" si="31"/>
        <v>2.7135076638165974E-05</v>
      </c>
      <c r="K129" s="1">
        <f t="shared" si="32"/>
        <v>0.9827203083098441</v>
      </c>
      <c r="L129" s="1">
        <f t="shared" si="33"/>
        <v>0.5747462429770108</v>
      </c>
      <c r="M129" s="1">
        <f>1+Step!D129*(Absorption!D129*K129*COS(B129*(H129-G129))+Absorption!K129*L129*COS(B129*(I129-G129)))</f>
        <v>1</v>
      </c>
      <c r="N129" s="1">
        <v>5123.546759057091</v>
      </c>
      <c r="O129" s="18">
        <v>9</v>
      </c>
      <c r="P129" s="18">
        <v>6</v>
      </c>
      <c r="Q129" s="18">
        <v>3</v>
      </c>
      <c r="R129" s="18">
        <v>0</v>
      </c>
      <c r="S129" s="18">
        <v>-3</v>
      </c>
      <c r="T129" s="18">
        <v>-6</v>
      </c>
      <c r="U129" s="18">
        <v>-9</v>
      </c>
      <c r="V129" s="1">
        <f>20*LOG(Bass!D129*M129)</f>
        <v>-4.565406689711341E-05</v>
      </c>
    </row>
    <row r="130" spans="1:22" ht="12.75">
      <c r="A130">
        <f t="shared" si="23"/>
        <v>6.389775443288878</v>
      </c>
      <c r="B130">
        <f t="shared" si="13"/>
        <v>0.9833186413113716</v>
      </c>
      <c r="C130">
        <f t="shared" si="24"/>
        <v>162</v>
      </c>
      <c r="D130">
        <f t="shared" si="25"/>
        <v>150</v>
      </c>
      <c r="E130">
        <f t="shared" si="26"/>
        <v>1</v>
      </c>
      <c r="F130">
        <f t="shared" si="27"/>
        <v>45.445377495200795</v>
      </c>
      <c r="G130">
        <f t="shared" si="28"/>
        <v>191.97049014658754</v>
      </c>
      <c r="H130">
        <f t="shared" si="29"/>
        <v>193.65089487818295</v>
      </c>
      <c r="I130">
        <f t="shared" si="30"/>
        <v>253.21906639161583</v>
      </c>
      <c r="J130">
        <f t="shared" si="31"/>
        <v>2.7135076638165974E-05</v>
      </c>
      <c r="K130" s="1">
        <f t="shared" si="32"/>
        <v>0.9827203083098441</v>
      </c>
      <c r="L130" s="1">
        <f t="shared" si="33"/>
        <v>0.5747462429770108</v>
      </c>
      <c r="M130" s="1">
        <f>1+Step!D130*(Absorption!D130*K130*COS(B130*(H130-G130))+Absorption!K130*L130*COS(B130*(I130-G130)))</f>
        <v>1</v>
      </c>
      <c r="N130" s="1">
        <v>5383.600770529425</v>
      </c>
      <c r="O130" s="18">
        <v>9</v>
      </c>
      <c r="P130" s="18">
        <v>6</v>
      </c>
      <c r="Q130" s="18">
        <v>3</v>
      </c>
      <c r="R130" s="18">
        <v>0</v>
      </c>
      <c r="S130" s="18">
        <v>-3</v>
      </c>
      <c r="T130" s="18">
        <v>-6</v>
      </c>
      <c r="U130" s="18">
        <v>-9</v>
      </c>
      <c r="V130" s="1">
        <f>20*LOG(Bass!D130*M130)</f>
        <v>-4.134996875794615E-05</v>
      </c>
    </row>
    <row r="131" spans="1:22" ht="12.75">
      <c r="A131">
        <f t="shared" si="23"/>
        <v>6.081118318204308</v>
      </c>
      <c r="B131">
        <f aca="true" t="shared" si="34" ref="B131:B143">2*PI()/A131</f>
        <v>1.0332285902693876</v>
      </c>
      <c r="C131">
        <f t="shared" si="24"/>
        <v>162</v>
      </c>
      <c r="D131">
        <f t="shared" si="25"/>
        <v>150</v>
      </c>
      <c r="E131">
        <f t="shared" si="26"/>
        <v>1</v>
      </c>
      <c r="F131">
        <f t="shared" si="27"/>
        <v>45.445377495200795</v>
      </c>
      <c r="G131">
        <f t="shared" si="28"/>
        <v>191.97049014658754</v>
      </c>
      <c r="H131">
        <f t="shared" si="29"/>
        <v>193.65089487818295</v>
      </c>
      <c r="I131">
        <f t="shared" si="30"/>
        <v>253.21906639161583</v>
      </c>
      <c r="J131">
        <f t="shared" si="31"/>
        <v>2.7135076638165974E-05</v>
      </c>
      <c r="K131" s="1">
        <f t="shared" si="32"/>
        <v>0.9827203083098441</v>
      </c>
      <c r="L131" s="1">
        <f t="shared" si="33"/>
        <v>0.5747462429770108</v>
      </c>
      <c r="M131" s="1">
        <f>1+Step!D131*(Absorption!D131*K131*COS(B131*(H131-G131))+Absorption!K131*L131*COS(B131*(I131-G131)))</f>
        <v>1</v>
      </c>
      <c r="N131" s="1">
        <v>5656.85424949238</v>
      </c>
      <c r="O131" s="18">
        <v>9</v>
      </c>
      <c r="P131" s="18">
        <v>6</v>
      </c>
      <c r="Q131" s="18">
        <v>3</v>
      </c>
      <c r="R131" s="18">
        <v>0</v>
      </c>
      <c r="S131" s="18">
        <v>-3</v>
      </c>
      <c r="T131" s="18">
        <v>-6</v>
      </c>
      <c r="U131" s="18">
        <v>-9</v>
      </c>
      <c r="V131" s="1">
        <f>20*LOG(Bass!D131*M131)</f>
        <v>-3.745164522043886E-05</v>
      </c>
    </row>
    <row r="132" spans="1:22" ht="12.75">
      <c r="A132">
        <f t="shared" si="23"/>
        <v>5.787370828319131</v>
      </c>
      <c r="B132">
        <f t="shared" si="34"/>
        <v>1.0856718004718662</v>
      </c>
      <c r="C132">
        <f t="shared" si="24"/>
        <v>162</v>
      </c>
      <c r="D132">
        <f t="shared" si="25"/>
        <v>150</v>
      </c>
      <c r="E132">
        <f t="shared" si="26"/>
        <v>1</v>
      </c>
      <c r="F132">
        <f t="shared" si="27"/>
        <v>45.445377495200795</v>
      </c>
      <c r="G132">
        <f t="shared" si="28"/>
        <v>191.97049014658754</v>
      </c>
      <c r="H132">
        <f t="shared" si="29"/>
        <v>193.65089487818295</v>
      </c>
      <c r="I132">
        <f t="shared" si="30"/>
        <v>253.21906639161583</v>
      </c>
      <c r="J132">
        <f t="shared" si="31"/>
        <v>2.7135076638165974E-05</v>
      </c>
      <c r="K132" s="1">
        <f t="shared" si="32"/>
        <v>0.9827203083098441</v>
      </c>
      <c r="L132" s="1">
        <f t="shared" si="33"/>
        <v>0.5747462429770108</v>
      </c>
      <c r="M132" s="1">
        <f>1+Step!D132*(Absorption!D132*K132*COS(B132*(H132-G132))+Absorption!K132*L132*COS(B132*(I132-G132)))</f>
        <v>1</v>
      </c>
      <c r="N132" s="1">
        <v>5943.977156547794</v>
      </c>
      <c r="O132" s="18">
        <v>9</v>
      </c>
      <c r="P132" s="18">
        <v>6</v>
      </c>
      <c r="Q132" s="18">
        <v>3</v>
      </c>
      <c r="R132" s="18">
        <v>0</v>
      </c>
      <c r="S132" s="18">
        <v>-3</v>
      </c>
      <c r="T132" s="18">
        <v>-6</v>
      </c>
      <c r="U132" s="18">
        <v>-9</v>
      </c>
      <c r="V132" s="1">
        <f>20*LOG(Bass!D132*M132)</f>
        <v>-3.392084134305219E-05</v>
      </c>
    </row>
    <row r="133" spans="1:22" ht="12.75">
      <c r="A133">
        <f t="shared" si="23"/>
        <v>5.5078127659863725</v>
      </c>
      <c r="B133">
        <f t="shared" si="34"/>
        <v>1.1407768517444066</v>
      </c>
      <c r="C133">
        <f t="shared" si="24"/>
        <v>162</v>
      </c>
      <c r="D133">
        <f t="shared" si="25"/>
        <v>150</v>
      </c>
      <c r="E133">
        <f t="shared" si="26"/>
        <v>1</v>
      </c>
      <c r="F133">
        <f t="shared" si="27"/>
        <v>45.445377495200795</v>
      </c>
      <c r="G133">
        <f t="shared" si="28"/>
        <v>191.97049014658754</v>
      </c>
      <c r="H133">
        <f t="shared" si="29"/>
        <v>193.65089487818295</v>
      </c>
      <c r="I133">
        <f t="shared" si="30"/>
        <v>253.21906639161583</v>
      </c>
      <c r="J133">
        <f t="shared" si="31"/>
        <v>2.7135076638165974E-05</v>
      </c>
      <c r="K133" s="1">
        <f t="shared" si="32"/>
        <v>0.9827203083098441</v>
      </c>
      <c r="L133" s="1">
        <f t="shared" si="33"/>
        <v>0.5747462429770108</v>
      </c>
      <c r="M133" s="1">
        <f>1+Step!D133*(Absorption!D133*K133*COS(B133*(H133-G133))+Absorption!K133*L133*COS(B133*(I133-G133)))</f>
        <v>1</v>
      </c>
      <c r="N133" s="1">
        <v>6245.673457245681</v>
      </c>
      <c r="O133" s="18">
        <v>9</v>
      </c>
      <c r="P133" s="18">
        <v>6</v>
      </c>
      <c r="Q133" s="18">
        <v>3</v>
      </c>
      <c r="R133" s="18">
        <v>0</v>
      </c>
      <c r="S133" s="18">
        <v>-3</v>
      </c>
      <c r="T133" s="18">
        <v>-6</v>
      </c>
      <c r="U133" s="18">
        <v>-9</v>
      </c>
      <c r="V133" s="1">
        <f>20*LOG(Bass!D133*M133)</f>
        <v>-3.0722908716550346E-05</v>
      </c>
    </row>
    <row r="134" spans="1:22" ht="12.75">
      <c r="A134">
        <f t="shared" si="23"/>
        <v>5.2417587130792445</v>
      </c>
      <c r="B134">
        <f t="shared" si="34"/>
        <v>1.1986788501923549</v>
      </c>
      <c r="C134">
        <f t="shared" si="24"/>
        <v>162</v>
      </c>
      <c r="D134">
        <f t="shared" si="25"/>
        <v>150</v>
      </c>
      <c r="E134">
        <f t="shared" si="26"/>
        <v>1</v>
      </c>
      <c r="F134">
        <f t="shared" si="27"/>
        <v>45.445377495200795</v>
      </c>
      <c r="G134">
        <f t="shared" si="28"/>
        <v>191.97049014658754</v>
      </c>
      <c r="H134">
        <f t="shared" si="29"/>
        <v>193.65089487818295</v>
      </c>
      <c r="I134">
        <f t="shared" si="30"/>
        <v>253.21906639161583</v>
      </c>
      <c r="J134">
        <f t="shared" si="31"/>
        <v>2.7135076638165974E-05</v>
      </c>
      <c r="K134" s="1">
        <f t="shared" si="32"/>
        <v>0.9827203083098441</v>
      </c>
      <c r="L134" s="1">
        <f t="shared" si="33"/>
        <v>0.5747462429770108</v>
      </c>
      <c r="M134" s="1">
        <f>1+Step!D134*(Absorption!D134*K134*COS(B134*(H134-G134))+Absorption!K134*L134*COS(B134*(I134-G134)))</f>
        <v>1</v>
      </c>
      <c r="N134" s="1">
        <v>6562.682848061104</v>
      </c>
      <c r="O134" s="18">
        <v>9</v>
      </c>
      <c r="P134" s="18">
        <v>6</v>
      </c>
      <c r="Q134" s="18">
        <v>3</v>
      </c>
      <c r="R134" s="18">
        <v>0</v>
      </c>
      <c r="S134" s="18">
        <v>-3</v>
      </c>
      <c r="T134" s="18">
        <v>-6</v>
      </c>
      <c r="U134" s="18">
        <v>-9</v>
      </c>
      <c r="V134" s="1">
        <f>20*LOG(Bass!D134*M134)</f>
        <v>-2.782646545824887E-05</v>
      </c>
    </row>
    <row r="135" spans="1:22" ht="12.75">
      <c r="A135">
        <f t="shared" si="23"/>
        <v>4.988556360488699</v>
      </c>
      <c r="B135">
        <f t="shared" si="34"/>
        <v>1.259519759452825</v>
      </c>
      <c r="C135">
        <f t="shared" si="24"/>
        <v>162</v>
      </c>
      <c r="D135">
        <f t="shared" si="25"/>
        <v>150</v>
      </c>
      <c r="E135">
        <f t="shared" si="26"/>
        <v>1</v>
      </c>
      <c r="F135">
        <f t="shared" si="27"/>
        <v>45.445377495200795</v>
      </c>
      <c r="G135">
        <f t="shared" si="28"/>
        <v>191.97049014658754</v>
      </c>
      <c r="H135">
        <f t="shared" si="29"/>
        <v>193.65089487818295</v>
      </c>
      <c r="I135">
        <f t="shared" si="30"/>
        <v>253.21906639161583</v>
      </c>
      <c r="J135">
        <f t="shared" si="31"/>
        <v>2.7135076638165974E-05</v>
      </c>
      <c r="K135" s="1">
        <f t="shared" si="32"/>
        <v>0.9827203083098441</v>
      </c>
      <c r="L135" s="1">
        <f t="shared" si="33"/>
        <v>0.5747462429770108</v>
      </c>
      <c r="M135" s="1">
        <f>1+Step!D135*(Absorption!D135*K135*COS(B135*(H135-G135))+Absorption!K135*L135*COS(B135*(I135-G135)))</f>
        <v>1</v>
      </c>
      <c r="N135" s="1">
        <v>6895.782569975822</v>
      </c>
      <c r="O135" s="18">
        <v>9</v>
      </c>
      <c r="P135" s="18">
        <v>6</v>
      </c>
      <c r="Q135" s="18">
        <v>3</v>
      </c>
      <c r="R135" s="18">
        <v>0</v>
      </c>
      <c r="S135" s="18">
        <v>-3</v>
      </c>
      <c r="T135" s="18">
        <v>-6</v>
      </c>
      <c r="U135" s="18">
        <v>-9</v>
      </c>
      <c r="V135" s="1">
        <f>20*LOG(Bass!D135*M135)</f>
        <v>-2.5203088258756697E-05</v>
      </c>
    </row>
    <row r="136" spans="1:22" ht="12.75">
      <c r="A136">
        <f t="shared" si="23"/>
        <v>4.747584908797393</v>
      </c>
      <c r="B136">
        <f t="shared" si="34"/>
        <v>1.3234487487599618</v>
      </c>
      <c r="C136">
        <f t="shared" si="24"/>
        <v>162</v>
      </c>
      <c r="D136">
        <f t="shared" si="25"/>
        <v>150</v>
      </c>
      <c r="E136">
        <f t="shared" si="26"/>
        <v>1</v>
      </c>
      <c r="F136">
        <f t="shared" si="27"/>
        <v>45.445377495200795</v>
      </c>
      <c r="G136">
        <f t="shared" si="28"/>
        <v>191.97049014658754</v>
      </c>
      <c r="H136">
        <f t="shared" si="29"/>
        <v>193.65089487818295</v>
      </c>
      <c r="I136">
        <f t="shared" si="30"/>
        <v>253.21906639161583</v>
      </c>
      <c r="J136">
        <f t="shared" si="31"/>
        <v>2.7135076638165974E-05</v>
      </c>
      <c r="K136" s="1">
        <f t="shared" si="32"/>
        <v>0.9827203083098441</v>
      </c>
      <c r="L136" s="1">
        <f t="shared" si="33"/>
        <v>0.5747462429770108</v>
      </c>
      <c r="M136" s="1">
        <f>1+Step!D136*(Absorption!D136*K136*COS(B136*(H136-G136))+Absorption!K136*L136*COS(B136*(I136-G136)))</f>
        <v>1</v>
      </c>
      <c r="N136" s="1">
        <v>7245.789314111254</v>
      </c>
      <c r="O136" s="18">
        <v>9</v>
      </c>
      <c r="P136" s="18">
        <v>6</v>
      </c>
      <c r="Q136" s="18">
        <v>3</v>
      </c>
      <c r="R136" s="18">
        <v>0</v>
      </c>
      <c r="S136" s="18">
        <v>-3</v>
      </c>
      <c r="T136" s="18">
        <v>-6</v>
      </c>
      <c r="U136" s="18">
        <v>-9</v>
      </c>
      <c r="V136" s="1">
        <f>20*LOG(Bass!D136*M136)</f>
        <v>-2.282703344960641E-05</v>
      </c>
    </row>
    <row r="137" spans="1:22" ht="12.75">
      <c r="A137">
        <f t="shared" si="23"/>
        <v>4.518253546208843</v>
      </c>
      <c r="B137">
        <f t="shared" si="34"/>
        <v>1.3906225586768264</v>
      </c>
      <c r="C137">
        <f t="shared" si="24"/>
        <v>162</v>
      </c>
      <c r="D137">
        <f t="shared" si="25"/>
        <v>150</v>
      </c>
      <c r="E137">
        <f t="shared" si="26"/>
        <v>1</v>
      </c>
      <c r="F137">
        <f t="shared" si="27"/>
        <v>45.445377495200795</v>
      </c>
      <c r="G137">
        <f t="shared" si="28"/>
        <v>191.97049014658754</v>
      </c>
      <c r="H137">
        <f t="shared" si="29"/>
        <v>193.65089487818295</v>
      </c>
      <c r="I137">
        <f t="shared" si="30"/>
        <v>253.21906639161583</v>
      </c>
      <c r="J137">
        <f t="shared" si="31"/>
        <v>2.7135076638165974E-05</v>
      </c>
      <c r="K137" s="1">
        <f t="shared" si="32"/>
        <v>0.9827203083098441</v>
      </c>
      <c r="L137" s="1">
        <f t="shared" si="33"/>
        <v>0.5747462429770108</v>
      </c>
      <c r="M137" s="1">
        <f>1+Step!D137*(Absorption!D137*K137*COS(B137*(H137-G137))+Absorption!K137*L137*COS(B137*(I137-G137)))</f>
        <v>1</v>
      </c>
      <c r="N137" s="1">
        <v>7613.561224084957</v>
      </c>
      <c r="O137" s="18">
        <v>9</v>
      </c>
      <c r="P137" s="18">
        <v>6</v>
      </c>
      <c r="Q137" s="18">
        <v>3</v>
      </c>
      <c r="R137" s="18">
        <v>0</v>
      </c>
      <c r="S137" s="18">
        <v>-3</v>
      </c>
      <c r="T137" s="18">
        <v>-6</v>
      </c>
      <c r="U137" s="18">
        <v>-9</v>
      </c>
      <c r="V137" s="1">
        <f>20*LOG(Bass!D137*M137)</f>
        <v>-2.067498437948904E-05</v>
      </c>
    </row>
    <row r="138" spans="1:22" ht="12.75">
      <c r="A138">
        <f t="shared" si="23"/>
        <v>4.3</v>
      </c>
      <c r="B138">
        <f t="shared" si="34"/>
        <v>1.4612058853906016</v>
      </c>
      <c r="C138">
        <f t="shared" si="24"/>
        <v>162</v>
      </c>
      <c r="D138">
        <f t="shared" si="25"/>
        <v>150</v>
      </c>
      <c r="E138">
        <f t="shared" si="26"/>
        <v>1</v>
      </c>
      <c r="F138">
        <f t="shared" si="27"/>
        <v>45.445377495200795</v>
      </c>
      <c r="G138">
        <f t="shared" si="28"/>
        <v>191.97049014658754</v>
      </c>
      <c r="H138">
        <f t="shared" si="29"/>
        <v>193.65089487818295</v>
      </c>
      <c r="I138">
        <f t="shared" si="30"/>
        <v>253.21906639161583</v>
      </c>
      <c r="J138">
        <f t="shared" si="31"/>
        <v>2.7135076638165974E-05</v>
      </c>
      <c r="K138" s="1">
        <f t="shared" si="32"/>
        <v>0.9827203083098441</v>
      </c>
      <c r="L138" s="1">
        <f t="shared" si="33"/>
        <v>0.5747462429770108</v>
      </c>
      <c r="M138" s="1">
        <f>1+Step!D138*(Absorption!D138*K138*COS(B138*(H138-G138))+Absorption!K138*L138*COS(B138*(I138-G138)))</f>
        <v>1</v>
      </c>
      <c r="N138" s="1">
        <v>8000</v>
      </c>
      <c r="O138" s="18">
        <v>9</v>
      </c>
      <c r="P138" s="18">
        <v>6</v>
      </c>
      <c r="Q138" s="18">
        <v>3</v>
      </c>
      <c r="R138" s="18">
        <v>0</v>
      </c>
      <c r="S138" s="18">
        <v>-3</v>
      </c>
      <c r="T138" s="18">
        <v>-6</v>
      </c>
      <c r="U138" s="18">
        <v>-9</v>
      </c>
      <c r="V138" s="1">
        <f>20*LOG(Bass!D138*M138)</f>
        <v>-1.8725822610640793E-05</v>
      </c>
    </row>
    <row r="139" spans="1:22" ht="12.75">
      <c r="A139">
        <f t="shared" si="23"/>
        <v>4.092289157945665</v>
      </c>
      <c r="B139">
        <f t="shared" si="34"/>
        <v>1.5353717845133297</v>
      </c>
      <c r="C139">
        <f t="shared" si="24"/>
        <v>162</v>
      </c>
      <c r="D139">
        <f t="shared" si="25"/>
        <v>150</v>
      </c>
      <c r="E139">
        <f t="shared" si="26"/>
        <v>1</v>
      </c>
      <c r="F139">
        <f t="shared" si="27"/>
        <v>45.445377495200795</v>
      </c>
      <c r="G139">
        <f t="shared" si="28"/>
        <v>191.97049014658754</v>
      </c>
      <c r="H139">
        <f t="shared" si="29"/>
        <v>193.65089487818295</v>
      </c>
      <c r="I139">
        <f t="shared" si="30"/>
        <v>253.21906639161583</v>
      </c>
      <c r="J139">
        <f t="shared" si="31"/>
        <v>2.7135076638165974E-05</v>
      </c>
      <c r="K139" s="1">
        <f t="shared" si="32"/>
        <v>0.9827203083098441</v>
      </c>
      <c r="L139" s="1">
        <f t="shared" si="33"/>
        <v>0.5747462429770108</v>
      </c>
      <c r="M139" s="1">
        <f>1+Step!D139*(Absorption!D139*K139*COS(B139*(H139-G139))+Absorption!K139*L139*COS(B139*(I139-G139)))</f>
        <v>1</v>
      </c>
      <c r="N139" s="1">
        <v>8406.053109225755</v>
      </c>
      <c r="O139" s="18">
        <v>9</v>
      </c>
      <c r="P139" s="18">
        <v>6</v>
      </c>
      <c r="Q139" s="18">
        <v>3</v>
      </c>
      <c r="R139" s="18">
        <v>0</v>
      </c>
      <c r="S139" s="18">
        <v>-3</v>
      </c>
      <c r="T139" s="18">
        <v>-6</v>
      </c>
      <c r="U139" s="18">
        <v>-9</v>
      </c>
      <c r="V139" s="1">
        <f>20*LOG(Bass!D139*M139)</f>
        <v>-1.6960420670740274E-05</v>
      </c>
    </row>
    <row r="140" spans="1:22" ht="12.75">
      <c r="A140">
        <f t="shared" si="23"/>
        <v>3.894611756334799</v>
      </c>
      <c r="B140">
        <f t="shared" si="34"/>
        <v>1.6133020953782213</v>
      </c>
      <c r="C140">
        <f t="shared" si="24"/>
        <v>162</v>
      </c>
      <c r="D140">
        <f t="shared" si="25"/>
        <v>150</v>
      </c>
      <c r="E140">
        <f t="shared" si="26"/>
        <v>1</v>
      </c>
      <c r="F140">
        <f t="shared" si="27"/>
        <v>45.445377495200795</v>
      </c>
      <c r="G140">
        <f t="shared" si="28"/>
        <v>191.97049014658754</v>
      </c>
      <c r="H140">
        <f t="shared" si="29"/>
        <v>193.65089487818295</v>
      </c>
      <c r="I140">
        <f t="shared" si="30"/>
        <v>253.21906639161583</v>
      </c>
      <c r="J140">
        <f t="shared" si="31"/>
        <v>2.7135076638165974E-05</v>
      </c>
      <c r="K140" s="1">
        <f t="shared" si="32"/>
        <v>0.9827203083098441</v>
      </c>
      <c r="L140" s="1">
        <f t="shared" si="33"/>
        <v>0.5747462429770108</v>
      </c>
      <c r="M140" s="1">
        <f>1+Step!D140*(Absorption!D140*K140*COS(B140*(H140-G140))+Absorption!K140*L140*COS(B140*(I140-G140)))</f>
        <v>1</v>
      </c>
      <c r="N140" s="1">
        <v>8832.716109390498</v>
      </c>
      <c r="O140" s="18">
        <v>9</v>
      </c>
      <c r="P140" s="18">
        <v>6</v>
      </c>
      <c r="Q140" s="18">
        <v>3</v>
      </c>
      <c r="R140" s="18">
        <v>0</v>
      </c>
      <c r="S140" s="18">
        <v>-3</v>
      </c>
      <c r="T140" s="18">
        <v>-6</v>
      </c>
      <c r="U140" s="18">
        <v>-9</v>
      </c>
      <c r="V140" s="1">
        <f>20*LOG(Bass!D140*M140)</f>
        <v>-1.5361454356115744E-05</v>
      </c>
    </row>
    <row r="141" spans="1:22" ht="12.75">
      <c r="A141">
        <f t="shared" si="23"/>
        <v>3.7064831313620044</v>
      </c>
      <c r="B141">
        <f t="shared" si="34"/>
        <v>1.6951878868718155</v>
      </c>
      <c r="C141">
        <f t="shared" si="24"/>
        <v>162</v>
      </c>
      <c r="D141">
        <f t="shared" si="25"/>
        <v>150</v>
      </c>
      <c r="E141">
        <f t="shared" si="26"/>
        <v>1</v>
      </c>
      <c r="F141">
        <f t="shared" si="27"/>
        <v>45.445377495200795</v>
      </c>
      <c r="G141">
        <f t="shared" si="28"/>
        <v>191.97049014658754</v>
      </c>
      <c r="H141">
        <f t="shared" si="29"/>
        <v>193.65089487818295</v>
      </c>
      <c r="I141">
        <f t="shared" si="30"/>
        <v>253.21906639161583</v>
      </c>
      <c r="J141">
        <f t="shared" si="31"/>
        <v>2.7135076638165974E-05</v>
      </c>
      <c r="K141" s="1">
        <f t="shared" si="32"/>
        <v>0.9827203083098441</v>
      </c>
      <c r="L141" s="1">
        <f t="shared" si="33"/>
        <v>0.5747462429770108</v>
      </c>
      <c r="M141" s="1">
        <f>1+Step!D141*(Absorption!D141*K141*COS(B141*(H141-G141))+Absorption!K141*L141*COS(B141*(I141-G141)))</f>
        <v>1</v>
      </c>
      <c r="N141" s="1">
        <v>9281.035089281302</v>
      </c>
      <c r="O141" s="18">
        <v>9</v>
      </c>
      <c r="P141" s="18">
        <v>6</v>
      </c>
      <c r="Q141" s="18">
        <v>3</v>
      </c>
      <c r="R141" s="18">
        <v>0</v>
      </c>
      <c r="S141" s="18">
        <v>-3</v>
      </c>
      <c r="T141" s="18">
        <v>-6</v>
      </c>
      <c r="U141" s="18">
        <v>-9</v>
      </c>
      <c r="V141" s="1">
        <f>20*LOG(Bass!D141*M141)</f>
        <v>-1.3913232729662472E-05</v>
      </c>
    </row>
    <row r="142" spans="1:22" ht="12.75">
      <c r="A142">
        <f t="shared" si="23"/>
        <v>3.527442030832843</v>
      </c>
      <c r="B142">
        <f t="shared" si="34"/>
        <v>1.781229925895083</v>
      </c>
      <c r="C142">
        <f t="shared" si="24"/>
        <v>162</v>
      </c>
      <c r="D142">
        <f t="shared" si="25"/>
        <v>150</v>
      </c>
      <c r="E142">
        <f t="shared" si="26"/>
        <v>1</v>
      </c>
      <c r="F142">
        <f t="shared" si="27"/>
        <v>45.445377495200795</v>
      </c>
      <c r="G142">
        <f t="shared" si="28"/>
        <v>191.97049014658754</v>
      </c>
      <c r="H142">
        <f t="shared" si="29"/>
        <v>193.65089487818295</v>
      </c>
      <c r="I142">
        <f t="shared" si="30"/>
        <v>253.21906639161583</v>
      </c>
      <c r="J142">
        <f t="shared" si="31"/>
        <v>2.7135076638165974E-05</v>
      </c>
      <c r="K142" s="1">
        <f t="shared" si="32"/>
        <v>0.9827203083098441</v>
      </c>
      <c r="L142" s="1">
        <f t="shared" si="33"/>
        <v>0.5747462429770108</v>
      </c>
      <c r="M142" s="1">
        <f>1+Step!D142*(Absorption!D142*K142*COS(B142*(H142-G142))+Absorption!K142*L142*COS(B142*(I142-G142)))</f>
        <v>1</v>
      </c>
      <c r="N142" s="1">
        <v>9752.109233635803</v>
      </c>
      <c r="O142" s="18">
        <v>9</v>
      </c>
      <c r="P142" s="18">
        <v>6</v>
      </c>
      <c r="Q142" s="18">
        <v>3</v>
      </c>
      <c r="R142" s="18">
        <v>0</v>
      </c>
      <c r="S142" s="18">
        <v>-3</v>
      </c>
      <c r="T142" s="18">
        <v>-6</v>
      </c>
      <c r="U142" s="18">
        <v>-9</v>
      </c>
      <c r="V142" s="1">
        <f>20*LOG(Bass!D142*M142)</f>
        <v>-1.2601544127604844E-05</v>
      </c>
    </row>
    <row r="143" spans="1:22" ht="12.75">
      <c r="A143">
        <f t="shared" si="23"/>
        <v>3.357049483269553</v>
      </c>
      <c r="B143">
        <f t="shared" si="34"/>
        <v>1.8716391696020407</v>
      </c>
      <c r="C143">
        <f t="shared" si="24"/>
        <v>162</v>
      </c>
      <c r="D143">
        <f t="shared" si="25"/>
        <v>150</v>
      </c>
      <c r="E143">
        <f t="shared" si="26"/>
        <v>1</v>
      </c>
      <c r="F143">
        <f t="shared" si="27"/>
        <v>45.445377495200795</v>
      </c>
      <c r="G143">
        <f t="shared" si="28"/>
        <v>191.97049014658754</v>
      </c>
      <c r="H143">
        <f t="shared" si="29"/>
        <v>193.65089487818295</v>
      </c>
      <c r="I143">
        <f t="shared" si="30"/>
        <v>253.21906639161583</v>
      </c>
      <c r="J143">
        <f t="shared" si="31"/>
        <v>2.7135076638165974E-05</v>
      </c>
      <c r="K143" s="1">
        <f t="shared" si="32"/>
        <v>0.9827203083098441</v>
      </c>
      <c r="L143" s="1">
        <f t="shared" si="33"/>
        <v>0.5747462429770108</v>
      </c>
      <c r="M143" s="1">
        <f>1+Step!D143*(Absorption!D143*K143*COS(B143*(H143-G143))+Absorption!K143*L143*COS(B143*(I143-G143)))</f>
        <v>1</v>
      </c>
      <c r="N143" s="1">
        <v>10247.093518114181</v>
      </c>
      <c r="O143" s="18">
        <v>9</v>
      </c>
      <c r="P143" s="18">
        <v>6</v>
      </c>
      <c r="Q143" s="18">
        <v>3</v>
      </c>
      <c r="R143" s="18">
        <v>0</v>
      </c>
      <c r="S143" s="18">
        <v>-3</v>
      </c>
      <c r="T143" s="18">
        <v>-6</v>
      </c>
      <c r="U143" s="18">
        <v>-9</v>
      </c>
      <c r="V143" s="1">
        <f>20*LOG(Bass!D143*M143)</f>
        <v>-1.1413516725537938E-05</v>
      </c>
    </row>
    <row r="144" ht="12.75">
      <c r="N144" s="1"/>
    </row>
    <row r="145" ht="12.75">
      <c r="N145" s="1"/>
    </row>
    <row r="146" ht="12.75">
      <c r="N146" s="1"/>
    </row>
    <row r="147" ht="12.75">
      <c r="N147" s="1"/>
    </row>
    <row r="148" ht="12.75">
      <c r="N148" s="1"/>
    </row>
    <row r="149" ht="12.75">
      <c r="N149" s="1"/>
    </row>
    <row r="150" ht="12.75">
      <c r="N150" s="1"/>
    </row>
    <row r="151" ht="12.75">
      <c r="N151" s="1"/>
    </row>
    <row r="152" ht="12.75">
      <c r="N152" s="1"/>
    </row>
    <row r="153" ht="12.75">
      <c r="N153" s="1"/>
    </row>
    <row r="154" ht="12.75">
      <c r="N154" s="1"/>
    </row>
    <row r="155" ht="12.75">
      <c r="N155" s="1"/>
    </row>
    <row r="156" ht="12.75">
      <c r="N156" s="1"/>
    </row>
    <row r="157" ht="12.75">
      <c r="N157" s="1"/>
    </row>
    <row r="158" ht="12.75">
      <c r="N158" s="1"/>
    </row>
    <row r="159" ht="12.75">
      <c r="N159" s="1"/>
    </row>
    <row r="160" ht="12.75">
      <c r="N160" s="1"/>
    </row>
    <row r="161" ht="12.75">
      <c r="N161" s="1"/>
    </row>
    <row r="162" ht="12.75">
      <c r="N162" s="1"/>
    </row>
    <row r="163" ht="12.75">
      <c r="N163" s="1"/>
    </row>
    <row r="164" ht="12.75">
      <c r="N164" s="1"/>
    </row>
    <row r="165" ht="12.75">
      <c r="N165" s="1"/>
    </row>
    <row r="166" ht="12.75">
      <c r="N166" s="1"/>
    </row>
    <row r="167" ht="12.75">
      <c r="N167" s="1"/>
    </row>
    <row r="168" ht="12.75">
      <c r="N168" s="1"/>
    </row>
    <row r="169" ht="12.75">
      <c r="N169" s="1"/>
    </row>
    <row r="170" ht="12.75">
      <c r="N170" s="1"/>
    </row>
    <row r="171" ht="12.75">
      <c r="N171" s="1"/>
    </row>
    <row r="172" ht="12.75">
      <c r="N172" s="1"/>
    </row>
    <row r="173" ht="12.75">
      <c r="N173" s="1"/>
    </row>
    <row r="174" ht="12.75">
      <c r="N174" s="1"/>
    </row>
    <row r="175" ht="12.75">
      <c r="N175" s="1"/>
    </row>
    <row r="176" ht="12.75">
      <c r="N176" s="1"/>
    </row>
    <row r="177" ht="12.75">
      <c r="N177" s="1"/>
    </row>
    <row r="178" ht="12.75">
      <c r="N178" s="1"/>
    </row>
    <row r="179" ht="12.75">
      <c r="N179" s="1"/>
    </row>
    <row r="180" ht="12.75">
      <c r="N180" s="1"/>
    </row>
    <row r="181" ht="12.75">
      <c r="N181" s="1"/>
    </row>
    <row r="182" ht="12.75">
      <c r="N182" s="1"/>
    </row>
    <row r="183" ht="12.75">
      <c r="N183" s="1"/>
    </row>
    <row r="184" ht="12.75">
      <c r="N184" s="1"/>
    </row>
    <row r="185" ht="12.75">
      <c r="N185" s="1"/>
    </row>
    <row r="186" ht="12.75">
      <c r="N186" s="1"/>
    </row>
    <row r="187" ht="12.75">
      <c r="N187" s="1"/>
    </row>
    <row r="188" ht="12.75">
      <c r="N188" s="1"/>
    </row>
    <row r="189" ht="12.75">
      <c r="N189" s="1"/>
    </row>
    <row r="190" ht="12.75">
      <c r="N190" s="1"/>
    </row>
    <row r="191" ht="12.75">
      <c r="N191" s="1"/>
    </row>
    <row r="192" ht="12.75">
      <c r="N192" s="1"/>
    </row>
    <row r="193" ht="12.75">
      <c r="N193" s="1"/>
    </row>
    <row r="194" ht="12.75">
      <c r="N194" s="1"/>
    </row>
    <row r="195" ht="12.75">
      <c r="N195" s="1"/>
    </row>
    <row r="196" ht="12.75">
      <c r="N196" s="1"/>
    </row>
    <row r="197" ht="12.75">
      <c r="N197" s="1"/>
    </row>
    <row r="198" ht="12.75">
      <c r="N198" s="1"/>
    </row>
    <row r="199" ht="12.75">
      <c r="N199" s="1"/>
    </row>
    <row r="200" ht="12.75">
      <c r="N200" s="1"/>
    </row>
    <row r="201" ht="12.75">
      <c r="N201" s="1"/>
    </row>
    <row r="202" ht="12.75">
      <c r="N202" s="1"/>
    </row>
    <row r="203" ht="12.75">
      <c r="N203" s="1"/>
    </row>
    <row r="204" ht="12.75">
      <c r="N204" s="1"/>
    </row>
    <row r="205" ht="12.75">
      <c r="N205" s="1"/>
    </row>
    <row r="206" ht="12.75">
      <c r="N206" s="1"/>
    </row>
    <row r="207" ht="12.75">
      <c r="N207" s="1"/>
    </row>
    <row r="208" ht="12.75">
      <c r="N208" s="1"/>
    </row>
    <row r="209" ht="12.75">
      <c r="N209" s="1"/>
    </row>
    <row r="210" ht="12.75">
      <c r="N210" s="1"/>
    </row>
    <row r="211" ht="12.75">
      <c r="N211" s="1"/>
    </row>
    <row r="212" ht="12.75">
      <c r="N212" s="1"/>
    </row>
    <row r="213" ht="12.75">
      <c r="N213" s="1"/>
    </row>
    <row r="214" ht="12.75">
      <c r="N214" s="1"/>
    </row>
    <row r="215" ht="12.75">
      <c r="N215" s="1"/>
    </row>
    <row r="216" ht="12.75">
      <c r="N216" s="1"/>
    </row>
    <row r="217" ht="12.75">
      <c r="N217" s="1"/>
    </row>
    <row r="218" ht="12.75">
      <c r="N218" s="1"/>
    </row>
    <row r="219" ht="12.75">
      <c r="N219" s="1"/>
    </row>
    <row r="220" ht="12.75">
      <c r="N220" s="1"/>
    </row>
    <row r="221" ht="12.75">
      <c r="N221" s="1"/>
    </row>
    <row r="222" ht="12.75">
      <c r="N222" s="1"/>
    </row>
    <row r="223" ht="12.75">
      <c r="N223" s="1"/>
    </row>
    <row r="224" ht="12.75">
      <c r="N224" s="1"/>
    </row>
    <row r="225" ht="12.75">
      <c r="N225" s="1"/>
    </row>
    <row r="226" ht="12.75">
      <c r="N226" s="1"/>
    </row>
    <row r="227" ht="12.75">
      <c r="N227" s="1"/>
    </row>
    <row r="228" ht="12.75">
      <c r="N228" s="1"/>
    </row>
    <row r="229" ht="12.75">
      <c r="N229" s="1"/>
    </row>
    <row r="230" ht="12.75">
      <c r="N230" s="1"/>
    </row>
    <row r="231" ht="12.75">
      <c r="N231" s="1"/>
    </row>
    <row r="232" ht="12.75">
      <c r="N232" s="1"/>
    </row>
    <row r="233" ht="12.75">
      <c r="N233" s="1"/>
    </row>
    <row r="234" ht="12.75">
      <c r="N234" s="1"/>
    </row>
    <row r="235" ht="12.75">
      <c r="N235" s="1"/>
    </row>
    <row r="236" ht="12.75">
      <c r="N236" s="1"/>
    </row>
    <row r="237" ht="12.75">
      <c r="N237" s="1"/>
    </row>
    <row r="238" ht="12.75">
      <c r="N238" s="1"/>
    </row>
    <row r="239" ht="12.75">
      <c r="N239" s="1"/>
    </row>
    <row r="240" ht="12.75">
      <c r="N240" s="1"/>
    </row>
    <row r="241" ht="12.75">
      <c r="N241" s="1"/>
    </row>
    <row r="242" ht="12.75">
      <c r="N242" s="1"/>
    </row>
    <row r="243" ht="12.75">
      <c r="N243" s="1"/>
    </row>
    <row r="244" ht="12.75">
      <c r="N244" s="1"/>
    </row>
    <row r="245" ht="12.75">
      <c r="N245" s="1"/>
    </row>
    <row r="246" ht="12.75">
      <c r="N246" s="1"/>
    </row>
    <row r="247" ht="12.75">
      <c r="N247" s="1"/>
    </row>
    <row r="248" ht="12.75">
      <c r="N248" s="1"/>
    </row>
    <row r="263" ht="12.75">
      <c r="N263" s="1"/>
    </row>
    <row r="264" ht="12.75">
      <c r="N264" s="1"/>
    </row>
    <row r="265" ht="12.75">
      <c r="N265" s="1"/>
    </row>
    <row r="266" ht="12.75">
      <c r="N266" s="1"/>
    </row>
    <row r="267" ht="12.75">
      <c r="N267" s="1"/>
    </row>
    <row r="268" ht="12.75">
      <c r="N268" s="1"/>
    </row>
    <row r="269" ht="12.75">
      <c r="N269" s="1"/>
    </row>
    <row r="270" ht="12.75">
      <c r="N270" s="1"/>
    </row>
    <row r="271" ht="12.75">
      <c r="N271" s="1"/>
    </row>
    <row r="272" ht="12.75">
      <c r="N272" s="1"/>
    </row>
    <row r="273" ht="12.75">
      <c r="N273" s="1"/>
    </row>
    <row r="274" ht="12.75">
      <c r="N274" s="1"/>
    </row>
    <row r="275" ht="12.75">
      <c r="N275" s="1"/>
    </row>
    <row r="276" ht="12.75">
      <c r="N276" s="1"/>
    </row>
    <row r="277" ht="12.75">
      <c r="N277" s="1"/>
    </row>
    <row r="278" ht="12.75">
      <c r="N278" s="1"/>
    </row>
    <row r="279" ht="12.75">
      <c r="N279" s="1"/>
    </row>
    <row r="280" ht="12.75">
      <c r="N280" s="1"/>
    </row>
    <row r="281" ht="12.75">
      <c r="N281" s="1"/>
    </row>
    <row r="282" ht="12.75">
      <c r="N282" s="1"/>
    </row>
    <row r="283" ht="12.75">
      <c r="N283" s="1"/>
    </row>
    <row r="284" ht="12.75">
      <c r="N284" s="1"/>
    </row>
    <row r="285" ht="12.75">
      <c r="N285" s="1"/>
    </row>
    <row r="286" ht="12.75">
      <c r="N286" s="1"/>
    </row>
    <row r="287" ht="12.75">
      <c r="N287" s="1"/>
    </row>
    <row r="288" ht="12.75">
      <c r="N288" s="1"/>
    </row>
    <row r="289" ht="12.75">
      <c r="N289" s="1"/>
    </row>
    <row r="290" ht="12.75">
      <c r="N290" s="1"/>
    </row>
    <row r="291" ht="12.75">
      <c r="N291" s="1"/>
    </row>
    <row r="292" ht="12.75">
      <c r="N292" s="1"/>
    </row>
    <row r="293" ht="12.75">
      <c r="N293" s="1"/>
    </row>
    <row r="294" ht="12.75">
      <c r="N294" s="1"/>
    </row>
    <row r="295" ht="12.75">
      <c r="N295" s="1"/>
    </row>
    <row r="296" ht="12.75">
      <c r="N296" s="1"/>
    </row>
    <row r="297" ht="12.75">
      <c r="N297" s="1"/>
    </row>
    <row r="298" ht="12.75">
      <c r="N298" s="1"/>
    </row>
    <row r="299" ht="12.75">
      <c r="N299" s="1"/>
    </row>
    <row r="300" ht="12.75">
      <c r="N300" s="1"/>
    </row>
    <row r="301" ht="12.75">
      <c r="N301" s="1"/>
    </row>
    <row r="302" ht="12.75">
      <c r="N302" s="1"/>
    </row>
    <row r="303" ht="12.75">
      <c r="N303" s="1"/>
    </row>
    <row r="304" ht="12.75">
      <c r="N304" s="1"/>
    </row>
    <row r="305" ht="12.75">
      <c r="N305" s="1"/>
    </row>
    <row r="306" ht="12.75">
      <c r="N306" s="1"/>
    </row>
    <row r="307" ht="12.75">
      <c r="N307" s="1"/>
    </row>
    <row r="308" ht="12.75">
      <c r="N308" s="1"/>
    </row>
    <row r="309" ht="12.75">
      <c r="N309" s="1"/>
    </row>
    <row r="310" ht="12.75">
      <c r="N310" s="1"/>
    </row>
    <row r="311" ht="12.75">
      <c r="N311" s="1"/>
    </row>
    <row r="312" ht="12.75">
      <c r="N312" s="1"/>
    </row>
    <row r="313" ht="12.75">
      <c r="N313" s="1"/>
    </row>
    <row r="314" ht="12.75">
      <c r="N314" s="1"/>
    </row>
    <row r="315" ht="12.75">
      <c r="N315" s="1"/>
    </row>
    <row r="316" ht="12.75">
      <c r="N316" s="1"/>
    </row>
    <row r="317" ht="12.75">
      <c r="N317" s="1"/>
    </row>
    <row r="318" ht="12.75">
      <c r="N318" s="1"/>
    </row>
    <row r="319" ht="12.75">
      <c r="N319" s="1"/>
    </row>
    <row r="320" ht="12.75">
      <c r="N320" s="1"/>
    </row>
    <row r="321" ht="12.75">
      <c r="N321" s="1"/>
    </row>
    <row r="322" ht="12.75">
      <c r="N322" s="1"/>
    </row>
    <row r="323" ht="12.75">
      <c r="N323" s="1"/>
    </row>
    <row r="324" ht="12.75">
      <c r="N324" s="1"/>
    </row>
    <row r="325" ht="12.75">
      <c r="N325" s="1"/>
    </row>
    <row r="326" ht="12.75">
      <c r="N326" s="1"/>
    </row>
    <row r="327" ht="12.75">
      <c r="N327" s="1"/>
    </row>
    <row r="328" ht="12.75">
      <c r="N328" s="1"/>
    </row>
    <row r="329" ht="12.75">
      <c r="N329" s="1"/>
    </row>
    <row r="330" ht="12.75">
      <c r="N330" s="1"/>
    </row>
    <row r="331" ht="12.75">
      <c r="N331" s="1"/>
    </row>
    <row r="332" ht="12.75">
      <c r="N332" s="1"/>
    </row>
    <row r="333" ht="12.75">
      <c r="N333" s="1"/>
    </row>
    <row r="334" ht="12.75">
      <c r="N334" s="1"/>
    </row>
    <row r="335" ht="12.75">
      <c r="N335" s="1"/>
    </row>
    <row r="336" ht="12.75">
      <c r="N336" s="1"/>
    </row>
    <row r="337" ht="12.75">
      <c r="N337" s="1"/>
    </row>
    <row r="338" ht="12.75">
      <c r="N338" s="1"/>
    </row>
    <row r="339" ht="12.75">
      <c r="N339" s="1"/>
    </row>
    <row r="340" ht="12.75">
      <c r="N340" s="1"/>
    </row>
    <row r="341" ht="12.75">
      <c r="N341" s="1"/>
    </row>
    <row r="342" ht="12.75">
      <c r="N342" s="1"/>
    </row>
    <row r="343" ht="12.75">
      <c r="N343" s="1"/>
    </row>
    <row r="344" ht="12.75">
      <c r="N344" s="1"/>
    </row>
    <row r="345" ht="12.75">
      <c r="N345" s="1"/>
    </row>
    <row r="346" ht="12.75">
      <c r="N346" s="1"/>
    </row>
    <row r="347" ht="12.75">
      <c r="N347" s="1"/>
    </row>
    <row r="348" ht="12.75">
      <c r="N348" s="1"/>
    </row>
    <row r="349" ht="12.75">
      <c r="N349" s="1"/>
    </row>
    <row r="350" ht="12.75">
      <c r="N350" s="1"/>
    </row>
    <row r="351" ht="12.75">
      <c r="N351" s="1"/>
    </row>
    <row r="352" ht="12.75">
      <c r="N352" s="1"/>
    </row>
    <row r="353" ht="12.75">
      <c r="N353" s="1"/>
    </row>
    <row r="354" ht="12.75">
      <c r="N354" s="1"/>
    </row>
    <row r="355" ht="12.75">
      <c r="N355" s="1"/>
    </row>
    <row r="356" ht="12.75">
      <c r="N356" s="1"/>
    </row>
    <row r="357" ht="12.75">
      <c r="N357" s="1"/>
    </row>
    <row r="358" ht="12.75">
      <c r="N358" s="1"/>
    </row>
    <row r="359" ht="12.75">
      <c r="N359" s="1"/>
    </row>
    <row r="360" ht="12.75">
      <c r="N360" s="1"/>
    </row>
    <row r="361" ht="12.75">
      <c r="N361" s="1"/>
    </row>
    <row r="362" ht="12.75">
      <c r="N362" s="1"/>
    </row>
    <row r="363" ht="12.75">
      <c r="N363" s="1"/>
    </row>
    <row r="364" ht="12.75">
      <c r="N364" s="1"/>
    </row>
    <row r="365" ht="12.75">
      <c r="N365" s="1"/>
    </row>
    <row r="366" ht="12.75">
      <c r="N366" s="1"/>
    </row>
    <row r="367" ht="12.75">
      <c r="N367" s="1"/>
    </row>
    <row r="368" ht="12.75">
      <c r="N368" s="1"/>
    </row>
    <row r="369" ht="12.75">
      <c r="N369" s="1"/>
    </row>
    <row r="370" ht="12.75">
      <c r="N370" s="1"/>
    </row>
    <row r="371" ht="12.75">
      <c r="N371" s="1"/>
    </row>
    <row r="372" ht="12.75">
      <c r="N372" s="1"/>
    </row>
    <row r="373" ht="12.75">
      <c r="N373" s="1"/>
    </row>
    <row r="374" ht="12.75">
      <c r="N374" s="1"/>
    </row>
    <row r="375" ht="12.75">
      <c r="N375" s="1"/>
    </row>
    <row r="376" ht="12.75">
      <c r="N376" s="1"/>
    </row>
    <row r="377" ht="12.75">
      <c r="N377" s="1"/>
    </row>
    <row r="378" ht="12.75">
      <c r="N378" s="1"/>
    </row>
    <row r="379" ht="12.75">
      <c r="N379" s="1"/>
    </row>
    <row r="380" ht="12.75">
      <c r="N380" s="1"/>
    </row>
    <row r="381" ht="12.75">
      <c r="N381" s="1"/>
    </row>
    <row r="382" ht="12.75">
      <c r="N382" s="1"/>
    </row>
    <row r="383" ht="12.75">
      <c r="N383" s="1"/>
    </row>
    <row r="384" ht="12.75">
      <c r="N384" s="1"/>
    </row>
    <row r="385" ht="12.75">
      <c r="N385" s="1"/>
    </row>
    <row r="386" ht="12.75">
      <c r="N386" s="1"/>
    </row>
    <row r="387" ht="12.75">
      <c r="N387" s="1"/>
    </row>
    <row r="388" ht="12.75">
      <c r="N388" s="1"/>
    </row>
    <row r="389" ht="12.75">
      <c r="N389" s="1"/>
    </row>
    <row r="390" ht="12.75">
      <c r="N390" s="1"/>
    </row>
    <row r="391" ht="12.75">
      <c r="N391" s="1"/>
    </row>
    <row r="392" ht="12.75">
      <c r="N392" s="1"/>
    </row>
    <row r="393" ht="12.75">
      <c r="N393" s="1"/>
    </row>
    <row r="394" ht="12.75">
      <c r="N394" s="1"/>
    </row>
    <row r="395" ht="12.75">
      <c r="N395" s="1"/>
    </row>
    <row r="396" ht="12.75">
      <c r="N396" s="1"/>
    </row>
    <row r="397" ht="12.75">
      <c r="N397" s="1"/>
    </row>
    <row r="398" ht="12.75">
      <c r="N398" s="1"/>
    </row>
    <row r="399" ht="12.75">
      <c r="N399" s="1"/>
    </row>
    <row r="400" ht="12.75">
      <c r="N400" s="1"/>
    </row>
    <row r="401" ht="12.75">
      <c r="N401" s="1"/>
    </row>
    <row r="402" ht="12.75">
      <c r="N402" s="1"/>
    </row>
    <row r="403" ht="12.75">
      <c r="N403" s="1"/>
    </row>
    <row r="404" ht="12.75">
      <c r="N404" s="1"/>
    </row>
    <row r="405" ht="12.75">
      <c r="N405" s="1"/>
    </row>
    <row r="406" ht="12.75">
      <c r="N406" s="1"/>
    </row>
    <row r="407" ht="12.75">
      <c r="N407" s="1"/>
    </row>
    <row r="408" ht="12.75">
      <c r="N408" s="1"/>
    </row>
    <row r="409" ht="12.75">
      <c r="N409" s="1"/>
    </row>
    <row r="410" ht="12.75">
      <c r="N410" s="1"/>
    </row>
    <row r="411" ht="12.75">
      <c r="N411" s="1"/>
    </row>
    <row r="412" ht="12.75">
      <c r="N412" s="1"/>
    </row>
    <row r="413" ht="12.75">
      <c r="N413" s="1"/>
    </row>
    <row r="414" ht="12.75">
      <c r="N414" s="1"/>
    </row>
    <row r="415" ht="12.75">
      <c r="N415" s="1"/>
    </row>
    <row r="416" ht="12.75">
      <c r="N416" s="1"/>
    </row>
    <row r="417" ht="12.75">
      <c r="N417" s="1"/>
    </row>
    <row r="418" ht="12.75">
      <c r="N418" s="1"/>
    </row>
    <row r="419" ht="12.75">
      <c r="N419" s="1"/>
    </row>
    <row r="420" ht="12.75">
      <c r="N420" s="1"/>
    </row>
    <row r="421" ht="12.75">
      <c r="N421" s="1"/>
    </row>
    <row r="422" ht="12.75">
      <c r="N422" s="1"/>
    </row>
    <row r="423" ht="12.75">
      <c r="N423" s="1"/>
    </row>
    <row r="424" ht="12.75">
      <c r="N424" s="1"/>
    </row>
    <row r="425" ht="12.75">
      <c r="N425" s="1"/>
    </row>
    <row r="426" ht="12.75">
      <c r="N426" s="1"/>
    </row>
    <row r="427" ht="12.75">
      <c r="N427" s="1"/>
    </row>
    <row r="428" ht="12.75">
      <c r="N428" s="1"/>
    </row>
    <row r="429" ht="12.75">
      <c r="N429" s="1"/>
    </row>
    <row r="430" ht="12.75">
      <c r="N430" s="1"/>
    </row>
    <row r="431" ht="12.75">
      <c r="N431" s="1"/>
    </row>
    <row r="432" ht="12.75">
      <c r="N432" s="1"/>
    </row>
    <row r="433" ht="12.75">
      <c r="N433" s="1"/>
    </row>
    <row r="434" ht="12.75">
      <c r="N434" s="1"/>
    </row>
    <row r="435" ht="12.75">
      <c r="N435" s="1"/>
    </row>
    <row r="436" ht="12.75">
      <c r="N436" s="1"/>
    </row>
    <row r="437" ht="12.75">
      <c r="N437" s="1"/>
    </row>
    <row r="438" ht="12.75">
      <c r="N438" s="1"/>
    </row>
    <row r="439" ht="12.75">
      <c r="N439" s="1"/>
    </row>
    <row r="440" ht="12.75">
      <c r="N440" s="1"/>
    </row>
    <row r="441" ht="12.75">
      <c r="N441" s="1"/>
    </row>
    <row r="442" ht="12.75">
      <c r="N442" s="1"/>
    </row>
    <row r="443" ht="12.75">
      <c r="N443" s="1"/>
    </row>
    <row r="444" ht="12.75">
      <c r="N444" s="1"/>
    </row>
    <row r="445" ht="12.75">
      <c r="N445" s="1"/>
    </row>
    <row r="446" ht="12.75">
      <c r="N446" s="1"/>
    </row>
    <row r="447" ht="12.75">
      <c r="N447" s="1"/>
    </row>
    <row r="448" ht="12.75">
      <c r="N448" s="1"/>
    </row>
    <row r="449" ht="12.75">
      <c r="N449" s="1"/>
    </row>
    <row r="450" ht="12.75">
      <c r="N450" s="1"/>
    </row>
    <row r="451" ht="12.75">
      <c r="N451" s="1"/>
    </row>
    <row r="452" ht="12.75">
      <c r="N452" s="1"/>
    </row>
    <row r="453" ht="12.75">
      <c r="N453" s="1"/>
    </row>
    <row r="454" ht="12.75">
      <c r="N454" s="1"/>
    </row>
    <row r="455" ht="12.75">
      <c r="N455" s="1"/>
    </row>
    <row r="456" ht="12.75">
      <c r="N456" s="1"/>
    </row>
    <row r="457" ht="12.75">
      <c r="N457" s="1"/>
    </row>
    <row r="458" ht="12.75">
      <c r="N458" s="1"/>
    </row>
    <row r="459" ht="12.75">
      <c r="N459" s="1"/>
    </row>
    <row r="460" ht="12.75">
      <c r="N460" s="1"/>
    </row>
    <row r="461" ht="12.75">
      <c r="N461" s="1"/>
    </row>
    <row r="462" ht="12.75">
      <c r="N462" s="1"/>
    </row>
    <row r="463" ht="12.75">
      <c r="N463" s="1"/>
    </row>
    <row r="464" ht="12.75">
      <c r="N464" s="1"/>
    </row>
    <row r="465" ht="12.75">
      <c r="N465" s="1"/>
    </row>
    <row r="466" ht="12.75">
      <c r="N466" s="1"/>
    </row>
    <row r="467" ht="12.75">
      <c r="N467" s="1"/>
    </row>
    <row r="468" ht="12.75">
      <c r="N468" s="1"/>
    </row>
    <row r="469" ht="12.75">
      <c r="N469" s="1"/>
    </row>
    <row r="470" ht="12.75">
      <c r="N470" s="1"/>
    </row>
    <row r="471" ht="12.75">
      <c r="N471" s="1"/>
    </row>
    <row r="472" ht="12.75">
      <c r="N472" s="1"/>
    </row>
    <row r="473" ht="12.75">
      <c r="N473" s="1"/>
    </row>
    <row r="474" ht="12.75">
      <c r="N474" s="1"/>
    </row>
    <row r="475" ht="12.75">
      <c r="N475" s="1"/>
    </row>
    <row r="476" ht="12.75">
      <c r="N476" s="1"/>
    </row>
    <row r="477" ht="12.75">
      <c r="N477" s="1"/>
    </row>
    <row r="478" ht="12.75">
      <c r="N478" s="1"/>
    </row>
    <row r="479" ht="12.75">
      <c r="N479" s="1"/>
    </row>
    <row r="480" ht="12.75">
      <c r="N480" s="1"/>
    </row>
    <row r="481" ht="12.75">
      <c r="N481" s="1"/>
    </row>
    <row r="482" ht="12.75">
      <c r="N482" s="1"/>
    </row>
    <row r="483" ht="12.75">
      <c r="N483" s="1"/>
    </row>
    <row r="484" ht="12.75">
      <c r="N484" s="1"/>
    </row>
    <row r="485" ht="12.75">
      <c r="N485" s="1"/>
    </row>
    <row r="486" ht="12.75">
      <c r="N486" s="1"/>
    </row>
    <row r="487" ht="12.75">
      <c r="N487" s="1"/>
    </row>
    <row r="488" ht="12.75">
      <c r="N488" s="1"/>
    </row>
    <row r="489" ht="12.75">
      <c r="N489" s="1"/>
    </row>
    <row r="490" ht="12.75">
      <c r="N490" s="1"/>
    </row>
    <row r="491" ht="12.75">
      <c r="N491" s="1"/>
    </row>
    <row r="492" ht="12.75">
      <c r="N492" s="1"/>
    </row>
    <row r="493" ht="12.75">
      <c r="N493" s="1"/>
    </row>
    <row r="494" ht="12.75">
      <c r="N494" s="1"/>
    </row>
    <row r="495" ht="12.75">
      <c r="N495" s="1"/>
    </row>
    <row r="496" ht="12.75">
      <c r="N496" s="1"/>
    </row>
    <row r="497" ht="12.75">
      <c r="N497" s="1"/>
    </row>
    <row r="498" ht="12.75">
      <c r="N498" s="1"/>
    </row>
    <row r="499" ht="12.75">
      <c r="N499" s="1"/>
    </row>
    <row r="500" ht="12.75">
      <c r="N500" s="1"/>
    </row>
    <row r="501" ht="12.75">
      <c r="N501" s="1"/>
    </row>
    <row r="502" ht="12.75">
      <c r="N502" s="1"/>
    </row>
    <row r="503" ht="12.75">
      <c r="N503" s="1"/>
    </row>
    <row r="504" ht="12.75">
      <c r="N504" s="1"/>
    </row>
    <row r="505" ht="12.75">
      <c r="N505" s="1"/>
    </row>
    <row r="506" ht="12.75">
      <c r="N506" s="1"/>
    </row>
    <row r="507" ht="12.75">
      <c r="N507" s="1"/>
    </row>
    <row r="508" ht="12.75">
      <c r="N508" s="1"/>
    </row>
    <row r="509" ht="12.75">
      <c r="N509" s="1"/>
    </row>
    <row r="510" ht="12.75">
      <c r="N510" s="1"/>
    </row>
    <row r="511" ht="12.75">
      <c r="N511" s="1"/>
    </row>
    <row r="512" ht="12.75">
      <c r="N512" s="1"/>
    </row>
    <row r="513" ht="12.75">
      <c r="N513" s="1"/>
    </row>
    <row r="514" ht="12.75">
      <c r="N514" s="1"/>
    </row>
    <row r="515" ht="12.75">
      <c r="N515" s="1"/>
    </row>
    <row r="516" ht="12.75">
      <c r="N516" s="1"/>
    </row>
    <row r="517" ht="12.75">
      <c r="N517" s="1"/>
    </row>
    <row r="518" ht="12.75">
      <c r="N518" s="1"/>
    </row>
    <row r="519" ht="12.75">
      <c r="N519" s="1"/>
    </row>
    <row r="520" ht="12.75">
      <c r="N520" s="1"/>
    </row>
    <row r="521" ht="12.75">
      <c r="N521" s="1"/>
    </row>
    <row r="522" ht="12.75">
      <c r="N522" s="1"/>
    </row>
    <row r="523" ht="12.75">
      <c r="N523" s="1"/>
    </row>
    <row r="524" ht="12.75">
      <c r="N524" s="1"/>
    </row>
    <row r="525" ht="12.75">
      <c r="N525" s="1"/>
    </row>
    <row r="526" ht="12.75">
      <c r="N526" s="1"/>
    </row>
    <row r="527" ht="12.75">
      <c r="N527" s="1"/>
    </row>
    <row r="528" ht="12.75">
      <c r="N528" s="1"/>
    </row>
    <row r="529" ht="12.75">
      <c r="N529" s="1"/>
    </row>
    <row r="530" ht="12.75">
      <c r="N530" s="1"/>
    </row>
    <row r="531" ht="12.75">
      <c r="N531" s="1"/>
    </row>
    <row r="532" ht="12.75">
      <c r="N532" s="1"/>
    </row>
    <row r="533" ht="12.75">
      <c r="N533" s="1"/>
    </row>
    <row r="534" ht="12.75">
      <c r="N534" s="1"/>
    </row>
    <row r="535" ht="12.75">
      <c r="N535" s="1"/>
    </row>
    <row r="536" ht="12.75">
      <c r="N536" s="1"/>
    </row>
    <row r="537" ht="12.75">
      <c r="N537" s="1"/>
    </row>
    <row r="538" ht="12.75">
      <c r="N538" s="1"/>
    </row>
    <row r="539" ht="12.75">
      <c r="N539" s="1"/>
    </row>
    <row r="540" ht="12.75">
      <c r="N540" s="1"/>
    </row>
    <row r="541" ht="12.75">
      <c r="N541" s="1"/>
    </row>
    <row r="542" ht="12.75">
      <c r="N542" s="1"/>
    </row>
    <row r="543" ht="12.75">
      <c r="N543" s="1"/>
    </row>
    <row r="544" ht="12.75">
      <c r="N544" s="1"/>
    </row>
    <row r="545" ht="12.75">
      <c r="N545" s="1"/>
    </row>
    <row r="546" ht="12.75">
      <c r="N546" s="1"/>
    </row>
    <row r="547" ht="12.75">
      <c r="N547" s="1"/>
    </row>
    <row r="548" ht="12.75">
      <c r="N548" s="1"/>
    </row>
    <row r="549" ht="12.75">
      <c r="N549" s="1"/>
    </row>
    <row r="550" ht="12.75">
      <c r="N550" s="1"/>
    </row>
    <row r="551" ht="12.75">
      <c r="N551" s="1"/>
    </row>
    <row r="552" ht="12.75">
      <c r="N552" s="1"/>
    </row>
    <row r="553" ht="12.75">
      <c r="N553" s="1"/>
    </row>
    <row r="554" ht="12.75">
      <c r="N554" s="1"/>
    </row>
    <row r="555" ht="12.75">
      <c r="N555" s="1"/>
    </row>
    <row r="556" ht="12.75">
      <c r="N556" s="1"/>
    </row>
    <row r="557" ht="12.75">
      <c r="N557" s="1"/>
    </row>
    <row r="558" ht="12.75">
      <c r="N558" s="1"/>
    </row>
    <row r="559" ht="12.75">
      <c r="N559" s="1"/>
    </row>
    <row r="560" ht="12.75">
      <c r="N560" s="1"/>
    </row>
    <row r="561" ht="12.75">
      <c r="N561" s="1"/>
    </row>
    <row r="562" ht="12.75">
      <c r="N562" s="1"/>
    </row>
    <row r="563" ht="12.75">
      <c r="N563" s="1"/>
    </row>
    <row r="564" ht="12.75">
      <c r="N564" s="1"/>
    </row>
    <row r="565" ht="12.75">
      <c r="N565" s="1"/>
    </row>
    <row r="566" ht="12.75">
      <c r="N566" s="1"/>
    </row>
    <row r="567" ht="12.75">
      <c r="N567" s="1"/>
    </row>
    <row r="568" ht="12.75">
      <c r="N568" s="1"/>
    </row>
    <row r="569" ht="12.75">
      <c r="N569" s="1"/>
    </row>
    <row r="570" ht="12.75">
      <c r="N570" s="1"/>
    </row>
    <row r="571" ht="12.75">
      <c r="N571" s="1"/>
    </row>
    <row r="572" ht="12.75">
      <c r="N572" s="1"/>
    </row>
    <row r="573" ht="12.75">
      <c r="N573" s="1"/>
    </row>
    <row r="574" ht="12.75">
      <c r="N574" s="1"/>
    </row>
    <row r="575" ht="12.75">
      <c r="N575" s="1"/>
    </row>
    <row r="576" ht="12.75">
      <c r="N576" s="1"/>
    </row>
    <row r="577" ht="12.75">
      <c r="N577" s="1"/>
    </row>
    <row r="578" ht="12.75">
      <c r="N578" s="1"/>
    </row>
    <row r="579" ht="12.75">
      <c r="N579" s="1"/>
    </row>
    <row r="580" ht="12.75">
      <c r="N580" s="1"/>
    </row>
    <row r="581" ht="12.75">
      <c r="N581" s="1"/>
    </row>
    <row r="582" ht="12.75">
      <c r="N582" s="1"/>
    </row>
    <row r="583" ht="12.75">
      <c r="N583" s="1"/>
    </row>
    <row r="584" ht="12.75">
      <c r="N584" s="1"/>
    </row>
    <row r="585" ht="12.75">
      <c r="N585" s="1"/>
    </row>
    <row r="586" ht="12.75">
      <c r="N586" s="1"/>
    </row>
    <row r="587" ht="12.75">
      <c r="N587" s="1"/>
    </row>
    <row r="588" ht="12.75">
      <c r="N588" s="1"/>
    </row>
    <row r="589" ht="12.75">
      <c r="N589" s="1"/>
    </row>
    <row r="590" ht="12.75">
      <c r="N590" s="1"/>
    </row>
    <row r="591" ht="12.75">
      <c r="N591" s="1"/>
    </row>
    <row r="592" ht="12.75">
      <c r="N592" s="1"/>
    </row>
    <row r="593" ht="12.75">
      <c r="N593" s="1"/>
    </row>
    <row r="594" ht="12.75">
      <c r="N594" s="1"/>
    </row>
    <row r="595" ht="12.75">
      <c r="N595" s="1"/>
    </row>
    <row r="596" ht="12.75">
      <c r="N596" s="1"/>
    </row>
    <row r="597" ht="12.75">
      <c r="N597" s="1"/>
    </row>
    <row r="598" ht="12.75">
      <c r="N598" s="1"/>
    </row>
    <row r="599" ht="12.75">
      <c r="N599" s="1"/>
    </row>
    <row r="600" ht="12.75">
      <c r="N600" s="1"/>
    </row>
    <row r="601" ht="12.75">
      <c r="N601" s="1"/>
    </row>
    <row r="602" ht="12.75">
      <c r="N602" s="1"/>
    </row>
    <row r="603" ht="12.75">
      <c r="N603" s="1"/>
    </row>
    <row r="604" ht="12.75">
      <c r="N604" s="1"/>
    </row>
    <row r="605" ht="12.75">
      <c r="N605" s="1"/>
    </row>
    <row r="606" ht="12.75">
      <c r="N606" s="1"/>
    </row>
    <row r="607" ht="12.75">
      <c r="N607" s="1"/>
    </row>
    <row r="608" ht="12.75">
      <c r="N608" s="1"/>
    </row>
    <row r="609" ht="12.75">
      <c r="N609" s="1"/>
    </row>
    <row r="610" ht="12.75">
      <c r="N610" s="1"/>
    </row>
    <row r="611" ht="12.75">
      <c r="N611" s="1"/>
    </row>
    <row r="612" ht="12.75">
      <c r="N612" s="1"/>
    </row>
    <row r="613" ht="12.75">
      <c r="N613" s="1"/>
    </row>
    <row r="614" ht="12.75">
      <c r="N614" s="1"/>
    </row>
    <row r="615" ht="12.75">
      <c r="N615" s="1"/>
    </row>
    <row r="616" ht="12.75">
      <c r="N616" s="1"/>
    </row>
    <row r="617" ht="12.75">
      <c r="N617" s="1"/>
    </row>
    <row r="618" ht="12.75">
      <c r="N618" s="1"/>
    </row>
    <row r="619" ht="12.75">
      <c r="N619" s="1"/>
    </row>
    <row r="620" ht="12.75">
      <c r="N620" s="1"/>
    </row>
    <row r="621" ht="12.75">
      <c r="N621" s="1"/>
    </row>
    <row r="622" ht="12.75">
      <c r="N622" s="1"/>
    </row>
    <row r="623" ht="12.75">
      <c r="N623" s="1"/>
    </row>
    <row r="624" ht="12.75">
      <c r="N624" s="1"/>
    </row>
    <row r="625" ht="12.75">
      <c r="N625" s="1"/>
    </row>
    <row r="626" ht="12.75">
      <c r="N626" s="1"/>
    </row>
    <row r="627" ht="12.75">
      <c r="N627" s="1"/>
    </row>
    <row r="628" ht="12.75">
      <c r="N628" s="1"/>
    </row>
    <row r="629" ht="12.75">
      <c r="N629" s="1"/>
    </row>
    <row r="630" ht="12.75">
      <c r="N630" s="1"/>
    </row>
    <row r="631" ht="12.75">
      <c r="N631" s="1"/>
    </row>
    <row r="632" ht="12.75">
      <c r="N632" s="1"/>
    </row>
    <row r="633" ht="12.75">
      <c r="N633" s="1"/>
    </row>
    <row r="634" ht="12.75">
      <c r="N634" s="1"/>
    </row>
    <row r="635" ht="12.75">
      <c r="N635" s="1"/>
    </row>
    <row r="636" ht="12.75">
      <c r="N636" s="1"/>
    </row>
    <row r="637" ht="12.75">
      <c r="N637" s="1"/>
    </row>
    <row r="638" ht="12.75">
      <c r="N638" s="1"/>
    </row>
    <row r="639" ht="12.75">
      <c r="N639" s="1"/>
    </row>
    <row r="640" ht="12.75">
      <c r="N640" s="1"/>
    </row>
    <row r="641" ht="12.75">
      <c r="N641" s="1"/>
    </row>
    <row r="642" ht="12.75">
      <c r="N642" s="1"/>
    </row>
    <row r="643" ht="12.75">
      <c r="N643" s="1"/>
    </row>
    <row r="644" ht="12.75">
      <c r="N644" s="1"/>
    </row>
    <row r="645" ht="12.75">
      <c r="N645" s="1"/>
    </row>
    <row r="646" ht="12.75">
      <c r="N646" s="1"/>
    </row>
    <row r="647" ht="12.75">
      <c r="N647" s="1"/>
    </row>
    <row r="648" ht="12.75">
      <c r="N648" s="1"/>
    </row>
    <row r="649" ht="12.75">
      <c r="N649" s="1"/>
    </row>
    <row r="650" ht="12.75">
      <c r="N650" s="1"/>
    </row>
    <row r="651" ht="12.75">
      <c r="N651" s="1"/>
    </row>
    <row r="652" ht="12.75">
      <c r="N652" s="1"/>
    </row>
    <row r="653" ht="12.75">
      <c r="N653" s="1"/>
    </row>
    <row r="654" ht="12.75">
      <c r="N654" s="1"/>
    </row>
    <row r="655" ht="12.75">
      <c r="N655" s="1"/>
    </row>
    <row r="656" ht="12.75">
      <c r="N656" s="1"/>
    </row>
    <row r="657" ht="12.75">
      <c r="N657" s="1"/>
    </row>
    <row r="658" ht="12.75">
      <c r="N658" s="1"/>
    </row>
    <row r="659" ht="12.75">
      <c r="N659" s="1"/>
    </row>
    <row r="660" ht="12.75">
      <c r="N660" s="1"/>
    </row>
    <row r="661" ht="12.75">
      <c r="N661" s="1"/>
    </row>
    <row r="662" ht="12.75">
      <c r="N662" s="1"/>
    </row>
    <row r="663" ht="12.75">
      <c r="N663" s="1"/>
    </row>
    <row r="664" ht="12.75">
      <c r="N664" s="1"/>
    </row>
    <row r="665" ht="12.75">
      <c r="N665" s="1"/>
    </row>
    <row r="666" ht="12.75">
      <c r="N666" s="1"/>
    </row>
    <row r="667" ht="12.75">
      <c r="N667" s="1"/>
    </row>
    <row r="668" ht="12.75">
      <c r="N668" s="1"/>
    </row>
    <row r="669" ht="12.75">
      <c r="N669" s="1"/>
    </row>
    <row r="670" ht="12.75">
      <c r="N670" s="1"/>
    </row>
    <row r="671" ht="12.75">
      <c r="N671" s="1"/>
    </row>
    <row r="672" ht="12.75">
      <c r="N672" s="1"/>
    </row>
    <row r="673" ht="12.75">
      <c r="N673" s="1"/>
    </row>
    <row r="674" ht="12.75">
      <c r="N674" s="1"/>
    </row>
    <row r="675" ht="12.75">
      <c r="N675" s="1"/>
    </row>
    <row r="676" ht="12.75">
      <c r="N676" s="1"/>
    </row>
    <row r="677" ht="12.75">
      <c r="N677" s="1"/>
    </row>
    <row r="678" ht="12.75">
      <c r="N678" s="1"/>
    </row>
    <row r="679" ht="12.75">
      <c r="N679" s="1"/>
    </row>
    <row r="680" ht="12.75">
      <c r="N680" s="1"/>
    </row>
    <row r="681" ht="12.75">
      <c r="N681" s="1"/>
    </row>
    <row r="682" ht="12.75">
      <c r="N682" s="1"/>
    </row>
    <row r="683" ht="12.75">
      <c r="N683" s="1"/>
    </row>
    <row r="684" ht="12.75">
      <c r="N684" s="1"/>
    </row>
    <row r="685" ht="12.75">
      <c r="N685" s="1"/>
    </row>
    <row r="686" ht="12.75">
      <c r="N686" s="1"/>
    </row>
    <row r="687" ht="12.75">
      <c r="N687" s="1"/>
    </row>
    <row r="688" ht="12.75">
      <c r="N688" s="1"/>
    </row>
    <row r="689" ht="12.75">
      <c r="N689" s="1"/>
    </row>
    <row r="690" ht="12.75">
      <c r="N690" s="1"/>
    </row>
    <row r="691" ht="12.75">
      <c r="N691" s="1"/>
    </row>
    <row r="692" ht="12.75">
      <c r="N692" s="1"/>
    </row>
    <row r="693" ht="12.75">
      <c r="N693" s="1"/>
    </row>
    <row r="694" ht="12.75">
      <c r="N694" s="1"/>
    </row>
    <row r="695" ht="12.75">
      <c r="N695" s="1"/>
    </row>
    <row r="696" ht="12.75">
      <c r="N696" s="1"/>
    </row>
    <row r="697" ht="12.75">
      <c r="N697" s="1"/>
    </row>
    <row r="698" ht="12.75">
      <c r="N698" s="1"/>
    </row>
    <row r="699" ht="12.75">
      <c r="N699" s="1"/>
    </row>
    <row r="700" ht="12.75">
      <c r="N700" s="1"/>
    </row>
    <row r="701" ht="12.75">
      <c r="N701" s="1"/>
    </row>
    <row r="702" ht="12.75">
      <c r="N702" s="1"/>
    </row>
    <row r="703" ht="12.75">
      <c r="N703" s="1"/>
    </row>
    <row r="704" ht="12.75">
      <c r="N704" s="1"/>
    </row>
    <row r="705" ht="12.75">
      <c r="N705" s="1"/>
    </row>
    <row r="706" ht="12.75">
      <c r="N706" s="1"/>
    </row>
    <row r="707" ht="12.75">
      <c r="N707" s="1"/>
    </row>
    <row r="708" ht="12.75">
      <c r="N708" s="1"/>
    </row>
    <row r="709" ht="12.75">
      <c r="N709" s="1"/>
    </row>
    <row r="710" ht="12.75">
      <c r="N710" s="1"/>
    </row>
    <row r="711" ht="12.75">
      <c r="N711" s="1"/>
    </row>
    <row r="712" ht="12.75">
      <c r="N712" s="1"/>
    </row>
    <row r="713" ht="12.75">
      <c r="N713" s="1"/>
    </row>
    <row r="714" ht="12.75">
      <c r="N714" s="1"/>
    </row>
    <row r="715" ht="12.75">
      <c r="N715" s="1"/>
    </row>
    <row r="716" ht="12.75">
      <c r="N716" s="1"/>
    </row>
    <row r="717" ht="12.75">
      <c r="N717" s="1"/>
    </row>
    <row r="718" ht="12.75">
      <c r="N718" s="1"/>
    </row>
    <row r="719" ht="12.75">
      <c r="N719" s="1"/>
    </row>
    <row r="720" ht="12.75">
      <c r="N720" s="1"/>
    </row>
    <row r="721" ht="12.75">
      <c r="N721" s="1"/>
    </row>
    <row r="722" ht="12.75">
      <c r="N722" s="1"/>
    </row>
    <row r="723" ht="12.75">
      <c r="N723" s="1"/>
    </row>
    <row r="724" ht="12.75">
      <c r="N724" s="1"/>
    </row>
    <row r="725" ht="12.75">
      <c r="N725" s="1"/>
    </row>
    <row r="726" ht="12.75">
      <c r="N726" s="1"/>
    </row>
    <row r="727" ht="12.75">
      <c r="N727" s="1"/>
    </row>
    <row r="728" ht="12.75">
      <c r="N728" s="1"/>
    </row>
    <row r="729" ht="12.75">
      <c r="N729" s="1"/>
    </row>
    <row r="730" ht="12.75">
      <c r="N730" s="1"/>
    </row>
    <row r="731" ht="12.75">
      <c r="N731" s="1"/>
    </row>
    <row r="732" ht="12.75">
      <c r="N732" s="1"/>
    </row>
    <row r="733" ht="12.75">
      <c r="N733" s="1"/>
    </row>
    <row r="734" ht="12.75">
      <c r="N734" s="1"/>
    </row>
    <row r="735" ht="12.75">
      <c r="N735" s="1"/>
    </row>
    <row r="736" ht="12.75">
      <c r="N736" s="1"/>
    </row>
    <row r="737" ht="12.75">
      <c r="N737" s="1"/>
    </row>
    <row r="738" ht="12.75">
      <c r="N738" s="1"/>
    </row>
    <row r="739" ht="12.75">
      <c r="N739" s="1"/>
    </row>
    <row r="740" ht="12.75">
      <c r="N740" s="1"/>
    </row>
    <row r="741" ht="12.75">
      <c r="N741" s="1"/>
    </row>
    <row r="742" ht="12.75">
      <c r="N742" s="1"/>
    </row>
    <row r="743" ht="12.75">
      <c r="N743" s="1"/>
    </row>
    <row r="744" ht="12.75">
      <c r="N744" s="1"/>
    </row>
    <row r="745" ht="12.75">
      <c r="N745" s="1"/>
    </row>
    <row r="746" ht="12.75">
      <c r="N746" s="1"/>
    </row>
    <row r="747" ht="12.75">
      <c r="N747" s="1"/>
    </row>
    <row r="748" ht="12.75">
      <c r="N748" s="1"/>
    </row>
    <row r="749" ht="12.75">
      <c r="N749" s="1"/>
    </row>
    <row r="750" ht="12.75">
      <c r="N750" s="1"/>
    </row>
    <row r="751" ht="12.75">
      <c r="N751" s="1"/>
    </row>
    <row r="752" ht="12.75">
      <c r="N752" s="1"/>
    </row>
    <row r="753" ht="12.75">
      <c r="N753" s="1"/>
    </row>
    <row r="754" ht="12.75">
      <c r="N754" s="1"/>
    </row>
    <row r="755" ht="12.75">
      <c r="N755" s="1"/>
    </row>
    <row r="756" ht="12.75">
      <c r="N756" s="1"/>
    </row>
    <row r="757" ht="12.75">
      <c r="N757" s="1"/>
    </row>
    <row r="758" ht="12.75">
      <c r="N758" s="1"/>
    </row>
    <row r="759" ht="12.75">
      <c r="N759" s="1"/>
    </row>
    <row r="760" ht="12.75">
      <c r="N760" s="1"/>
    </row>
    <row r="761" ht="12.75">
      <c r="N761" s="1"/>
    </row>
    <row r="762" ht="12.75">
      <c r="N762" s="1"/>
    </row>
    <row r="763" ht="12.75">
      <c r="N763" s="1"/>
    </row>
    <row r="764" ht="12.75">
      <c r="N764" s="1"/>
    </row>
    <row r="765" ht="12.75">
      <c r="N765" s="1"/>
    </row>
    <row r="766" ht="12.75">
      <c r="N766" s="1"/>
    </row>
    <row r="767" ht="12.75">
      <c r="N767" s="1"/>
    </row>
    <row r="768" ht="12.75">
      <c r="N768" s="1"/>
    </row>
    <row r="769" ht="12.75">
      <c r="N769" s="1"/>
    </row>
    <row r="770" ht="12.75">
      <c r="N770" s="1"/>
    </row>
    <row r="771" ht="12.75">
      <c r="N771" s="1"/>
    </row>
    <row r="772" ht="12.75">
      <c r="N772" s="1"/>
    </row>
    <row r="773" ht="12.75">
      <c r="N773" s="1"/>
    </row>
    <row r="774" ht="12.75">
      <c r="N774" s="1"/>
    </row>
    <row r="775" ht="12.75">
      <c r="N775" s="1"/>
    </row>
    <row r="776" ht="12.75">
      <c r="N776" s="1"/>
    </row>
    <row r="777" ht="12.75">
      <c r="N777" s="1"/>
    </row>
    <row r="778" ht="12.75">
      <c r="N778" s="1"/>
    </row>
    <row r="779" ht="12.75">
      <c r="N779" s="1"/>
    </row>
    <row r="780" ht="12.75">
      <c r="N780" s="1"/>
    </row>
    <row r="781" ht="12.75">
      <c r="N781" s="1"/>
    </row>
    <row r="782" ht="12.75">
      <c r="N782" s="1"/>
    </row>
    <row r="783" ht="12.75">
      <c r="N783" s="1"/>
    </row>
    <row r="784" ht="12.75">
      <c r="N784" s="1"/>
    </row>
    <row r="785" ht="12.75">
      <c r="N785" s="1"/>
    </row>
    <row r="786" ht="12.75">
      <c r="N786" s="1"/>
    </row>
    <row r="787" ht="12.75">
      <c r="N787" s="1"/>
    </row>
    <row r="788" ht="12.75">
      <c r="N788" s="1"/>
    </row>
    <row r="789" ht="12.75">
      <c r="N789" s="1"/>
    </row>
    <row r="790" ht="12.75">
      <c r="N790" s="1"/>
    </row>
    <row r="791" ht="12.75">
      <c r="N791" s="1"/>
    </row>
    <row r="792" ht="12.75">
      <c r="N792" s="1"/>
    </row>
    <row r="793" ht="12.75">
      <c r="N793" s="1"/>
    </row>
    <row r="794" ht="12.75">
      <c r="N794" s="1"/>
    </row>
    <row r="795" ht="12.75">
      <c r="N795" s="1"/>
    </row>
    <row r="796" ht="12.75">
      <c r="N796" s="1"/>
    </row>
    <row r="797" ht="12.75">
      <c r="N797" s="1"/>
    </row>
    <row r="798" ht="12.75">
      <c r="N798" s="1"/>
    </row>
    <row r="799" ht="12.75">
      <c r="N799" s="1"/>
    </row>
    <row r="800" ht="12.75">
      <c r="N800" s="1"/>
    </row>
    <row r="801" ht="12.75">
      <c r="N801" s="1"/>
    </row>
    <row r="802" ht="12.75">
      <c r="N802" s="1"/>
    </row>
    <row r="803" ht="12.75">
      <c r="N803" s="1"/>
    </row>
    <row r="804" ht="12.75">
      <c r="N804" s="1"/>
    </row>
    <row r="805" ht="12.75">
      <c r="N805" s="1"/>
    </row>
    <row r="806" ht="12.75">
      <c r="N806" s="1"/>
    </row>
    <row r="807" ht="12.75">
      <c r="N807" s="1"/>
    </row>
    <row r="808" ht="12.75">
      <c r="N808" s="1"/>
    </row>
  </sheetData>
  <sheetProtection sheet="1" objects="1" scenarios="1"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twbarefo</dc:creator>
  <cp:keywords/>
  <dc:description/>
  <cp:lastModifiedBy>Olaenfjord</cp:lastModifiedBy>
  <dcterms:created xsi:type="dcterms:W3CDTF">2003-08-19T17:48:56Z</dcterms:created>
  <dcterms:modified xsi:type="dcterms:W3CDTF">2014-11-08T06:04:02Z</dcterms:modified>
  <cp:category/>
  <cp:version/>
  <cp:contentType/>
  <cp:contentStatus/>
</cp:coreProperties>
</file>